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R:\GRANTS\Charter School Sub-Recipient Allocations\FY 2024\9- March\Posted to website\"/>
    </mc:Choice>
  </mc:AlternateContent>
  <xr:revisionPtr revIDLastSave="0" documentId="13_ncr:1_{9F9EB5F6-F177-4C68-8092-8971A778338C}" xr6:coauthVersionLast="47" xr6:coauthVersionMax="47" xr10:uidLastSave="{00000000-0000-0000-0000-000000000000}"/>
  <bookViews>
    <workbookView xWindow="-28920" yWindow="-3870" windowWidth="29040" windowHeight="15840" tabRatio="938" xr2:uid="{00000000-000D-0000-FFFF-FFFF00000000}"/>
  </bookViews>
  <sheets>
    <sheet name="#0664 Academy Positive Learning" sheetId="57" r:id="rId1"/>
    <sheet name="#1461 Inlet Grove Comm HS " sheetId="75" r:id="rId2"/>
    <sheet name="#1571 South Tech Charter Acad" sheetId="95" state="hidden" r:id="rId3"/>
    <sheet name="#1571 South Tech Academy" sheetId="134" r:id="rId4"/>
    <sheet name="#2521 Ed Venture " sheetId="63" r:id="rId5"/>
    <sheet name="#2531 Potentials " sheetId="85" r:id="rId6"/>
    <sheet name="#2791 The Learning Center @ Els" sheetId="92" r:id="rId7"/>
    <sheet name="#2801 PB Maritime Acad Elem" sheetId="83" r:id="rId8"/>
    <sheet name="#2911 Western Academy" sheetId="98" r:id="rId9"/>
    <sheet name="#2941 Palm Beach School Autism " sheetId="84" r:id="rId10"/>
    <sheet name="#3083 The Learning Acad @ Els " sheetId="91" r:id="rId11"/>
    <sheet name="#3345 Career Academy of the PB " sheetId="70" r:id="rId12"/>
    <sheet name="#3381 Imagine Schools " sheetId="74" r:id="rId13"/>
    <sheet name="#3382 Glades Academy " sheetId="69" r:id="rId14"/>
    <sheet name="#3391 Seagull Academy Ind. Liv" sheetId="94" r:id="rId15"/>
    <sheet name="#3394 Montessori Acad Early  " sheetId="81" r:id="rId16"/>
    <sheet name="#3395 Somerset Academy JFK " sheetId="76" r:id="rId17"/>
    <sheet name="#3396 G-Star of the Arts " sheetId="67" r:id="rId18"/>
    <sheet name="#3398 Everglades Preparatory " sheetId="64" r:id="rId19"/>
    <sheet name="#3400 Believers Academy " sheetId="58" r:id="rId20"/>
    <sheet name="#3401 Quantum High School " sheetId="86" r:id="rId21"/>
    <sheet name="#3413 Somerset Acad Boca East" sheetId="103" r:id="rId22"/>
    <sheet name="#3421 Worthington High School" sheetId="99" r:id="rId23"/>
    <sheet name=" #3431 Renaissance CS @ WPB" sheetId="90" r:id="rId24"/>
    <sheet name="#3441 South Tech Prep Acd " sheetId="128" r:id="rId25"/>
    <sheet name="#3924 PB Maritime Acd Second " sheetId="119" r:id="rId26"/>
    <sheet name="#3941 Ben Gamla " sheetId="59" r:id="rId27"/>
    <sheet name="#3961 Gardens Schl Tech Arts" sheetId="68" r:id="rId28"/>
    <sheet name="#3971 Palm Beach Preparatory  " sheetId="80" r:id="rId29"/>
    <sheet name="#4001 Renaissance CS @ Well" sheetId="110" r:id="rId30"/>
    <sheet name="#4002 Renaissance CS @ Summit " sheetId="89" r:id="rId31"/>
    <sheet name="#4012 Somerset Canyons Middle  " sheetId="105" r:id="rId32"/>
    <sheet name="#4013 Somerset Acad Canyons HS " sheetId="100" r:id="rId33"/>
    <sheet name="#4020 Franklin Acd Boynton Bch " sheetId="66" r:id="rId34"/>
    <sheet name="#4030 Olympus International Acd" sheetId="130" r:id="rId35"/>
    <sheet name="#4031 Somerset Academy of Arts" sheetId="132" r:id="rId36"/>
    <sheet name="#4041 Somerset Acad Boca Middle" sheetId="104" r:id="rId37"/>
    <sheet name="#4050 Renaissance CS @ Cypress" sheetId="111" r:id="rId38"/>
    <sheet name="#4051 Renaissance CS @ Central " sheetId="106" r:id="rId39"/>
    <sheet name="#4061 Franklin Academy - PBG" sheetId="117" r:id="rId40"/>
    <sheet name="#4080 University Prep Academy" sheetId="120" r:id="rId41"/>
    <sheet name="#4081 Florida Futures Acd N" sheetId="121" r:id="rId42"/>
    <sheet name="#4090 SLAM MS" sheetId="122" r:id="rId43"/>
    <sheet name="#4091 Somerset Acd Lakes" sheetId="124" r:id="rId44"/>
    <sheet name="#4100 ConnectionsEd.CenterPB" sheetId="123" r:id="rId45"/>
    <sheet name="#4102 Bridge Prep Academy" sheetId="126" r:id="rId46"/>
    <sheet name="#4103 SLAM Boca MiddleHigh" sheetId="127" r:id="rId47"/>
    <sheet name="#4111 SLAM HS PB" sheetId="131" r:id="rId48"/>
    <sheet name="#4131 Somerset Academy Well HS" sheetId="136" r:id="rId49"/>
    <sheet name="#4121 South Tech Success" sheetId="133" state="hidden" r:id="rId50"/>
  </sheets>
  <definedNames>
    <definedName name="Indirect_Cost_Plan___2015_16" localSheetId="3">#REF!</definedName>
    <definedName name="Indirect_Cost_Plan___2015_16" localSheetId="48">#REF!</definedName>
    <definedName name="Indirect_Cost_Plan___2015_16">#REF!</definedName>
    <definedName name="_xlnm.Print_Area" localSheetId="23">' #3431 Renaissance CS @ WPB'!$B$1:$T$57</definedName>
    <definedName name="_xlnm.Print_Area" localSheetId="0">'#0664 Academy Positive Learning'!$B$1:$W$51</definedName>
    <definedName name="_xlnm.Print_Area" localSheetId="1">'#1461 Inlet Grove Comm HS '!$B$1:$X$57</definedName>
    <definedName name="_xlnm.Print_Area" localSheetId="3">'#1571 South Tech Academy'!$B$1:$T$28</definedName>
    <definedName name="_xlnm.Print_Area" localSheetId="2">'#1571 South Tech Charter Acad'!$B$1:$S$39</definedName>
    <definedName name="_xlnm.Print_Area" localSheetId="4">'#2521 Ed Venture '!$B$1:$T$55</definedName>
    <definedName name="_xlnm.Print_Area" localSheetId="5">'#2531 Potentials '!$B$1:$T$45</definedName>
    <definedName name="_xlnm.Print_Area" localSheetId="6">'#2791 The Learning Center @ Els'!$B$1:$T$52</definedName>
    <definedName name="_xlnm.Print_Area" localSheetId="7">'#2801 PB Maritime Acad Elem'!$B$1:$T$52</definedName>
    <definedName name="_xlnm.Print_Area" localSheetId="8">'#2911 Western Academy'!$B$1:$T$42</definedName>
    <definedName name="_xlnm.Print_Area" localSheetId="9">'#2941 Palm Beach School Autism '!$B$1:$T$52</definedName>
    <definedName name="_xlnm.Print_Area" localSheetId="10">'#3083 The Learning Acad @ Els '!$B$1:$T$47</definedName>
    <definedName name="_xlnm.Print_Area" localSheetId="11">'#3345 Career Academy of the PB '!$B$1:$T$48</definedName>
    <definedName name="_xlnm.Print_Area" localSheetId="12">'#3381 Imagine Schools '!$B$1:$T$51</definedName>
    <definedName name="_xlnm.Print_Area" localSheetId="13">'#3382 Glades Academy '!$B$1:$T$56</definedName>
    <definedName name="_xlnm.Print_Area" localSheetId="14">'#3391 Seagull Academy Ind. Liv'!$B$1:$T$52</definedName>
    <definedName name="_xlnm.Print_Area" localSheetId="15">'#3394 Montessori Acad Early  '!$B$1:$T$47</definedName>
    <definedName name="_xlnm.Print_Area" localSheetId="16">'#3395 Somerset Academy JFK '!$B$1:$T$54</definedName>
    <definedName name="_xlnm.Print_Area" localSheetId="17">'#3396 G-Star of the Arts '!$B$1:$T$53</definedName>
    <definedName name="_xlnm.Print_Area" localSheetId="18">'#3398 Everglades Preparatory '!$B$1:$T$55</definedName>
    <definedName name="_xlnm.Print_Area" localSheetId="19">'#3400 Believers Academy '!$B$1:$T$53</definedName>
    <definedName name="_xlnm.Print_Area" localSheetId="20">'#3401 Quantum High School '!$B$1:$T$48</definedName>
    <definedName name="_xlnm.Print_Area" localSheetId="21">'#3413 Somerset Acad Boca East'!$B$1:$T$48</definedName>
    <definedName name="_xlnm.Print_Area" localSheetId="22">'#3421 Worthington High School'!$B$1:$T$47</definedName>
    <definedName name="_xlnm.Print_Area" localSheetId="24">'#3441 South Tech Prep Acd '!$B$1:$T$39</definedName>
    <definedName name="_xlnm.Print_Area" localSheetId="25">'#3924 PB Maritime Acd Second '!$B$1:$T$49</definedName>
    <definedName name="_xlnm.Print_Area" localSheetId="26">'#3941 Ben Gamla '!$B$1:$T$43</definedName>
    <definedName name="_xlnm.Print_Area" localSheetId="27">'#3961 Gardens Schl Tech Arts'!$B$1:$T$51</definedName>
    <definedName name="_xlnm.Print_Area" localSheetId="28">'#3971 Palm Beach Preparatory  '!$B$1:$T$49</definedName>
    <definedName name="_xlnm.Print_Area" localSheetId="29">'#4001 Renaissance CS @ Well'!$B$1:$T$54</definedName>
    <definedName name="_xlnm.Print_Area" localSheetId="30">'#4002 Renaissance CS @ Summit '!$B$37:$T$39</definedName>
    <definedName name="_xlnm.Print_Area" localSheetId="31">'#4012 Somerset Canyons Middle  '!$B$1:$T$45</definedName>
    <definedName name="_xlnm.Print_Area" localSheetId="32">'#4013 Somerset Acad Canyons HS '!$B$1:$T$46</definedName>
    <definedName name="_xlnm.Print_Area" localSheetId="33">'#4020 Franklin Acd Boynton Bch '!$B$1:$T$49</definedName>
    <definedName name="_xlnm.Print_Area" localSheetId="34">'#4030 Olympus International Acd'!$B$1:$T$52</definedName>
    <definedName name="_xlnm.Print_Area" localSheetId="35">'#4031 Somerset Academy of Arts'!$B$1:$T$47</definedName>
    <definedName name="_xlnm.Print_Area" localSheetId="36">'#4041 Somerset Acad Boca Middle'!$B$1:$T$47</definedName>
    <definedName name="_xlnm.Print_Area" localSheetId="37">'#4050 Renaissance CS @ Cypress'!$B$1:$T$55</definedName>
    <definedName name="_xlnm.Print_Area" localSheetId="38">'#4051 Renaissance CS @ Central '!$B$1:$T$51</definedName>
    <definedName name="_xlnm.Print_Area" localSheetId="39">'#4061 Franklin Academy - PBG'!$B$1:$T$48</definedName>
    <definedName name="_xlnm.Print_Area" localSheetId="40">'#4080 University Prep Academy'!$B$1:$T$53</definedName>
    <definedName name="_xlnm.Print_Area" localSheetId="41">'#4081 Florida Futures Acd N'!$B$1:$T$53</definedName>
    <definedName name="_xlnm.Print_Area" localSheetId="42">'#4090 SLAM MS'!$B$1:$T$53</definedName>
    <definedName name="_xlnm.Print_Area" localSheetId="43">'#4091 Somerset Acd Lakes'!$B$1:$T$58</definedName>
    <definedName name="_xlnm.Print_Area" localSheetId="44">'#4100 ConnectionsEd.CenterPB'!$B$1:$T$58</definedName>
    <definedName name="_xlnm.Print_Area" localSheetId="45">'#4102 Bridge Prep Academy'!$B$1:$T$49</definedName>
    <definedName name="_xlnm.Print_Area" localSheetId="46">'#4103 SLAM Boca MiddleHigh'!$B$1:$T$55</definedName>
    <definedName name="_xlnm.Print_Area" localSheetId="47">'#4111 SLAM HS PB'!$B$1:$T$53</definedName>
    <definedName name="_xlnm.Print_Area" localSheetId="49">'#4121 South Tech Success'!$B$1:$S$39</definedName>
    <definedName name="_xlnm.Print_Area" localSheetId="48">'#4131 Somerset Academy Well HS'!$B$1:$T$45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8" i="75" l="1"/>
  <c r="V16" i="103" l="1"/>
  <c r="W16" i="103"/>
  <c r="X16" i="103"/>
  <c r="S16" i="103"/>
  <c r="R16" i="103"/>
  <c r="Y18" i="81"/>
  <c r="X18" i="81"/>
  <c r="W18" i="81"/>
  <c r="V18" i="81"/>
  <c r="U18" i="81"/>
  <c r="S18" i="81"/>
  <c r="R18" i="81"/>
  <c r="V15" i="94"/>
  <c r="W15" i="94"/>
  <c r="X15" i="94"/>
  <c r="Y15" i="94"/>
  <c r="R15" i="94"/>
  <c r="V23" i="69"/>
  <c r="W23" i="69"/>
  <c r="X23" i="69"/>
  <c r="Y23" i="69"/>
  <c r="V19" i="74"/>
  <c r="W19" i="74"/>
  <c r="X19" i="74"/>
  <c r="V14" i="70"/>
  <c r="W14" i="70"/>
  <c r="X14" i="70"/>
  <c r="S14" i="70"/>
  <c r="R14" i="70"/>
  <c r="V17" i="91"/>
  <c r="X13" i="84"/>
  <c r="W13" i="84"/>
  <c r="V13" i="84"/>
  <c r="U13" i="84"/>
  <c r="R13" i="84"/>
  <c r="O13" i="84"/>
  <c r="P13" i="84"/>
  <c r="N13" i="84"/>
  <c r="X17" i="98"/>
  <c r="W17" i="98"/>
  <c r="V17" i="98"/>
  <c r="U17" i="98"/>
  <c r="S17" i="98"/>
  <c r="R17" i="98"/>
  <c r="O17" i="98"/>
  <c r="P17" i="98"/>
  <c r="N17" i="98"/>
  <c r="V14" i="85"/>
  <c r="W14" i="85"/>
  <c r="U14" i="85"/>
  <c r="S14" i="85"/>
  <c r="R14" i="85"/>
  <c r="O14" i="85"/>
  <c r="N14" i="85"/>
  <c r="S9" i="69" l="1"/>
  <c r="Y9" i="69" s="1"/>
  <c r="W9" i="59" l="1"/>
  <c r="P9" i="59"/>
  <c r="S9" i="59" s="1"/>
  <c r="P8" i="59"/>
  <c r="S8" i="59" s="1"/>
  <c r="X8" i="59" s="1"/>
  <c r="W10" i="59"/>
  <c r="P10" i="59"/>
  <c r="S10" i="59" s="1"/>
  <c r="X9" i="59" l="1"/>
  <c r="W8" i="127" l="1"/>
  <c r="P8" i="127"/>
  <c r="S8" i="127" s="1"/>
  <c r="X8" i="127" s="1"/>
  <c r="W13" i="122"/>
  <c r="W10" i="120"/>
  <c r="W11" i="120"/>
  <c r="W12" i="120"/>
  <c r="W13" i="120"/>
  <c r="W14" i="120"/>
  <c r="W15" i="120"/>
  <c r="W16" i="120"/>
  <c r="W17" i="120"/>
  <c r="W18" i="120"/>
  <c r="W8" i="106"/>
  <c r="P8" i="106"/>
  <c r="S8" i="106" s="1"/>
  <c r="Y8" i="106" s="1"/>
  <c r="S9" i="111"/>
  <c r="Y9" i="111" s="1"/>
  <c r="P9" i="111"/>
  <c r="P9" i="132"/>
  <c r="S9" i="132" s="1"/>
  <c r="X9" i="132" s="1"/>
  <c r="W8" i="104"/>
  <c r="P8" i="104"/>
  <c r="S8" i="104" s="1"/>
  <c r="X16" i="100"/>
  <c r="W13" i="59"/>
  <c r="W14" i="59"/>
  <c r="W15" i="59"/>
  <c r="P9" i="119"/>
  <c r="S9" i="119" s="1"/>
  <c r="X9" i="119" s="1"/>
  <c r="W8" i="90"/>
  <c r="P8" i="90"/>
  <c r="S8" i="90" s="1"/>
  <c r="W9" i="99"/>
  <c r="W10" i="99"/>
  <c r="P10" i="99"/>
  <c r="S10" i="99" s="1"/>
  <c r="W9" i="103"/>
  <c r="W8" i="103"/>
  <c r="S10" i="86"/>
  <c r="X10" i="86" s="1"/>
  <c r="W9" i="86"/>
  <c r="W10" i="86"/>
  <c r="P10" i="86"/>
  <c r="W16" i="64"/>
  <c r="W15" i="64"/>
  <c r="W8" i="64"/>
  <c r="W11" i="76"/>
  <c r="W10" i="76"/>
  <c r="P11" i="76"/>
  <c r="S11" i="76" s="1"/>
  <c r="W9" i="69"/>
  <c r="W7" i="69"/>
  <c r="P9" i="69"/>
  <c r="P9" i="83"/>
  <c r="S9" i="83" s="1"/>
  <c r="X9" i="83" s="1"/>
  <c r="W8" i="75"/>
  <c r="P8" i="75"/>
  <c r="S8" i="75" s="1"/>
  <c r="W17" i="83"/>
  <c r="W18" i="83"/>
  <c r="W19" i="83"/>
  <c r="W20" i="83"/>
  <c r="W21" i="83"/>
  <c r="W12" i="92"/>
  <c r="W13" i="92"/>
  <c r="W10" i="92"/>
  <c r="W11" i="92"/>
  <c r="Y8" i="90" l="1"/>
  <c r="Y11" i="76"/>
  <c r="W15" i="111" l="1"/>
  <c r="W16" i="111"/>
  <c r="W17" i="111"/>
  <c r="W18" i="111"/>
  <c r="W13" i="132"/>
  <c r="W14" i="132"/>
  <c r="W15" i="132"/>
  <c r="W9" i="130"/>
  <c r="W10" i="130"/>
  <c r="W11" i="130"/>
  <c r="W12" i="130"/>
  <c r="W13" i="130"/>
  <c r="W14" i="130"/>
  <c r="W14" i="90"/>
  <c r="W15" i="90"/>
  <c r="W16" i="90"/>
  <c r="W17" i="90"/>
  <c r="W18" i="90"/>
  <c r="U15" i="94" l="1"/>
  <c r="O14" i="70"/>
  <c r="N14" i="70"/>
  <c r="U14" i="70"/>
  <c r="U17" i="91"/>
  <c r="W8" i="68" l="1"/>
  <c r="P8" i="68"/>
  <c r="S8" i="68" s="1"/>
  <c r="W8" i="123"/>
  <c r="P8" i="123"/>
  <c r="S8" i="123" s="1"/>
  <c r="X8" i="123" s="1"/>
  <c r="W16" i="105"/>
  <c r="W17" i="105"/>
  <c r="W18" i="105"/>
  <c r="W9" i="110"/>
  <c r="P9" i="110"/>
  <c r="S9" i="110" s="1"/>
  <c r="Y9" i="110" s="1"/>
  <c r="W10" i="64"/>
  <c r="P10" i="64"/>
  <c r="S10" i="64" s="1"/>
  <c r="W8" i="94"/>
  <c r="P8" i="94"/>
  <c r="S8" i="94" s="1"/>
  <c r="W7" i="70"/>
  <c r="P7" i="70"/>
  <c r="W7" i="98"/>
  <c r="P7" i="98"/>
  <c r="S7" i="98" s="1"/>
  <c r="W8" i="85"/>
  <c r="P8" i="85"/>
  <c r="S8" i="85" s="1"/>
  <c r="W8" i="63"/>
  <c r="W10" i="63"/>
  <c r="W9" i="63"/>
  <c r="W11" i="63"/>
  <c r="W12" i="63"/>
  <c r="W13" i="63"/>
  <c r="W14" i="63"/>
  <c r="P9" i="63"/>
  <c r="S9" i="63" s="1"/>
  <c r="X8" i="94" l="1"/>
  <c r="X8" i="85"/>
  <c r="X7" i="98"/>
  <c r="S7" i="70"/>
  <c r="X8" i="68"/>
  <c r="X10" i="64"/>
  <c r="Y8" i="94"/>
  <c r="Y9" i="63"/>
  <c r="X7" i="70" l="1"/>
  <c r="W9" i="131"/>
  <c r="W9" i="120"/>
  <c r="W7" i="106"/>
  <c r="W12" i="68"/>
  <c r="W9" i="76"/>
  <c r="W10" i="81"/>
  <c r="W11" i="81"/>
  <c r="W12" i="81"/>
  <c r="W13" i="81"/>
  <c r="W14" i="81"/>
  <c r="W15" i="81"/>
  <c r="W16" i="81"/>
  <c r="W17" i="81"/>
  <c r="W14" i="69"/>
  <c r="W18" i="69"/>
  <c r="V12" i="136" l="1"/>
  <c r="U12" i="136"/>
  <c r="R12" i="136"/>
  <c r="O12" i="136"/>
  <c r="R13" i="123"/>
  <c r="O13" i="123"/>
  <c r="V16" i="104"/>
  <c r="U16" i="104"/>
  <c r="V20" i="132"/>
  <c r="U20" i="132"/>
  <c r="R12" i="99" l="1"/>
  <c r="W11" i="99"/>
  <c r="W12" i="99"/>
  <c r="W13" i="99"/>
  <c r="P10" i="131"/>
  <c r="S10" i="131" s="1"/>
  <c r="X10" i="131" s="1"/>
  <c r="W9" i="127"/>
  <c r="P9" i="127"/>
  <c r="S9" i="127" s="1"/>
  <c r="P8" i="126"/>
  <c r="S8" i="126" s="1"/>
  <c r="X8" i="126" s="1"/>
  <c r="P8" i="124"/>
  <c r="S8" i="124" s="1"/>
  <c r="X8" i="124" s="1"/>
  <c r="P8" i="122"/>
  <c r="S8" i="122" s="1"/>
  <c r="X8" i="122" s="1"/>
  <c r="P10" i="120"/>
  <c r="S10" i="120" s="1"/>
  <c r="X10" i="120" s="1"/>
  <c r="W10" i="117"/>
  <c r="P8" i="111"/>
  <c r="S8" i="111" s="1"/>
  <c r="Y8" i="111" s="1"/>
  <c r="W10" i="104"/>
  <c r="W11" i="104"/>
  <c r="W12" i="104"/>
  <c r="W13" i="104"/>
  <c r="P8" i="132"/>
  <c r="S8" i="132" s="1"/>
  <c r="X8" i="132" s="1"/>
  <c r="W7" i="89"/>
  <c r="P8" i="89"/>
  <c r="S8" i="89" s="1"/>
  <c r="Y8" i="89" s="1"/>
  <c r="P8" i="110"/>
  <c r="S8" i="110" s="1"/>
  <c r="Y8" i="110" s="1"/>
  <c r="P9" i="80"/>
  <c r="S9" i="80" s="1"/>
  <c r="X9" i="80" s="1"/>
  <c r="W11" i="68"/>
  <c r="W10" i="68"/>
  <c r="W9" i="68"/>
  <c r="P8" i="119"/>
  <c r="S8" i="119" s="1"/>
  <c r="X8" i="119" s="1"/>
  <c r="P9" i="99"/>
  <c r="S9" i="99" s="1"/>
  <c r="X9" i="99" s="1"/>
  <c r="P9" i="86"/>
  <c r="S9" i="86" s="1"/>
  <c r="X9" i="86" s="1"/>
  <c r="P9" i="58"/>
  <c r="S9" i="58" s="1"/>
  <c r="X9" i="58" s="1"/>
  <c r="W12" i="64"/>
  <c r="W13" i="64"/>
  <c r="W14" i="64"/>
  <c r="P9" i="64"/>
  <c r="S9" i="64" s="1"/>
  <c r="X9" i="64" s="1"/>
  <c r="P10" i="76"/>
  <c r="S10" i="76" s="1"/>
  <c r="Y10" i="76" s="1"/>
  <c r="P8" i="69"/>
  <c r="S8" i="69" s="1"/>
  <c r="Y8" i="69" s="1"/>
  <c r="P7" i="84"/>
  <c r="S7" i="84" s="1"/>
  <c r="P8" i="83"/>
  <c r="S8" i="83" s="1"/>
  <c r="X8" i="83" s="1"/>
  <c r="P7" i="92"/>
  <c r="S7" i="92" s="1"/>
  <c r="X7" i="92" s="1"/>
  <c r="P8" i="92"/>
  <c r="S8" i="92" s="1"/>
  <c r="P8" i="63"/>
  <c r="S8" i="63" s="1"/>
  <c r="Y8" i="63" s="1"/>
  <c r="X7" i="84" l="1"/>
  <c r="X9" i="127"/>
  <c r="P9" i="131" l="1"/>
  <c r="S9" i="131" s="1"/>
  <c r="X9" i="131" s="1"/>
  <c r="P9" i="120"/>
  <c r="S9" i="120" s="1"/>
  <c r="X9" i="120" s="1"/>
  <c r="P9" i="76" l="1"/>
  <c r="S9" i="76" s="1"/>
  <c r="Y9" i="76" s="1"/>
  <c r="R12" i="111" l="1"/>
  <c r="W10" i="66"/>
  <c r="R15" i="105"/>
  <c r="W11" i="58"/>
  <c r="W12" i="58"/>
  <c r="W10" i="58"/>
  <c r="W9" i="67"/>
  <c r="W10" i="67"/>
  <c r="W11" i="67"/>
  <c r="W12" i="67"/>
  <c r="W13" i="67"/>
  <c r="W14" i="67"/>
  <c r="W9" i="84"/>
  <c r="W10" i="84"/>
  <c r="W11" i="84"/>
  <c r="W12" i="84"/>
  <c r="W10" i="98"/>
  <c r="W10" i="75"/>
  <c r="W11" i="75"/>
  <c r="W12" i="75"/>
  <c r="W13" i="75"/>
  <c r="W14" i="75"/>
  <c r="W12" i="105" l="1"/>
  <c r="W13" i="105"/>
  <c r="W14" i="105"/>
  <c r="W15" i="105"/>
  <c r="W10" i="106"/>
  <c r="W11" i="106"/>
  <c r="W12" i="106"/>
  <c r="W13" i="106"/>
  <c r="W14" i="106"/>
  <c r="W15" i="106"/>
  <c r="W16" i="106"/>
  <c r="W17" i="106"/>
  <c r="W9" i="106"/>
  <c r="O16" i="100"/>
  <c r="W11" i="89"/>
  <c r="W12" i="89"/>
  <c r="W13" i="89"/>
  <c r="W14" i="89"/>
  <c r="W15" i="89"/>
  <c r="W16" i="89"/>
  <c r="W17" i="89"/>
  <c r="W18" i="89"/>
  <c r="O16" i="103" l="1"/>
  <c r="O18" i="81"/>
  <c r="O15" i="94"/>
  <c r="W9" i="105" l="1"/>
  <c r="W14" i="76"/>
  <c r="W15" i="76"/>
  <c r="W16" i="76"/>
  <c r="W17" i="76"/>
  <c r="W18" i="76"/>
  <c r="W19" i="76"/>
  <c r="W20" i="76"/>
  <c r="W11" i="131" l="1"/>
  <c r="W12" i="131"/>
  <c r="W13" i="131"/>
  <c r="W14" i="131"/>
  <c r="W15" i="131"/>
  <c r="W16" i="131"/>
  <c r="W17" i="131"/>
  <c r="W18" i="131"/>
  <c r="W19" i="131"/>
  <c r="W20" i="131"/>
  <c r="V13" i="123"/>
  <c r="U13" i="123"/>
  <c r="W10" i="123"/>
  <c r="W11" i="123"/>
  <c r="W12" i="123"/>
  <c r="W14" i="99"/>
  <c r="W15" i="99"/>
  <c r="W16" i="99"/>
  <c r="W17" i="99"/>
  <c r="W18" i="99"/>
  <c r="W19" i="99"/>
  <c r="W20" i="99"/>
  <c r="W8" i="99"/>
  <c r="W11" i="86"/>
  <c r="P11" i="86"/>
  <c r="S11" i="86" s="1"/>
  <c r="X11" i="86" l="1"/>
  <c r="P13" i="85" l="1"/>
  <c r="S13" i="85" s="1"/>
  <c r="X13" i="85" s="1"/>
  <c r="P12" i="85"/>
  <c r="S12" i="85" s="1"/>
  <c r="X12" i="85" s="1"/>
  <c r="P11" i="85"/>
  <c r="S11" i="85" s="1"/>
  <c r="P10" i="85"/>
  <c r="S10" i="85" s="1"/>
  <c r="P9" i="85"/>
  <c r="S9" i="85" s="1"/>
  <c r="P7" i="85"/>
  <c r="S7" i="85" s="1"/>
  <c r="P15" i="63"/>
  <c r="S15" i="63" s="1"/>
  <c r="P14" i="63"/>
  <c r="S14" i="63" s="1"/>
  <c r="P13" i="63"/>
  <c r="S13" i="63" s="1"/>
  <c r="P12" i="63"/>
  <c r="S12" i="63" s="1"/>
  <c r="P11" i="63"/>
  <c r="S11" i="63" s="1"/>
  <c r="P10" i="63"/>
  <c r="S10" i="63" s="1"/>
  <c r="P7" i="63"/>
  <c r="S7" i="63" s="1"/>
  <c r="Y9" i="106" l="1"/>
  <c r="R16" i="104"/>
  <c r="O20" i="132"/>
  <c r="O16" i="104"/>
  <c r="R20" i="132"/>
  <c r="R12" i="130" l="1"/>
  <c r="R7" i="130"/>
  <c r="R16" i="130" s="1"/>
  <c r="R11" i="100"/>
  <c r="R16" i="100" s="1"/>
  <c r="W9" i="136" l="1"/>
  <c r="W10" i="136"/>
  <c r="W11" i="136"/>
  <c r="W8" i="136"/>
  <c r="P9" i="136"/>
  <c r="S9" i="136" s="1"/>
  <c r="P10" i="136"/>
  <c r="S10" i="136" s="1"/>
  <c r="X10" i="136" s="1"/>
  <c r="P11" i="136"/>
  <c r="S11" i="136" s="1"/>
  <c r="P8" i="136"/>
  <c r="S8" i="136" s="1"/>
  <c r="X8" i="136" s="1"/>
  <c r="N12" i="136"/>
  <c r="P13" i="131"/>
  <c r="S13" i="131" s="1"/>
  <c r="X13" i="131" s="1"/>
  <c r="P14" i="131"/>
  <c r="S14" i="131" s="1"/>
  <c r="X14" i="131" s="1"/>
  <c r="P15" i="131"/>
  <c r="S15" i="131" s="1"/>
  <c r="X15" i="131" s="1"/>
  <c r="P16" i="131"/>
  <c r="S16" i="131" s="1"/>
  <c r="X16" i="131" s="1"/>
  <c r="P17" i="131"/>
  <c r="S17" i="131" s="1"/>
  <c r="X17" i="131" s="1"/>
  <c r="P18" i="131"/>
  <c r="S18" i="131" s="1"/>
  <c r="X18" i="131" s="1"/>
  <c r="P19" i="131"/>
  <c r="S19" i="131" s="1"/>
  <c r="X19" i="131" s="1"/>
  <c r="P20" i="131"/>
  <c r="S20" i="131" s="1"/>
  <c r="N21" i="131"/>
  <c r="W11" i="127"/>
  <c r="W12" i="127"/>
  <c r="W13" i="127"/>
  <c r="W14" i="127"/>
  <c r="W15" i="127"/>
  <c r="W16" i="127"/>
  <c r="W17" i="127"/>
  <c r="W10" i="127"/>
  <c r="P10" i="127"/>
  <c r="S10" i="127" s="1"/>
  <c r="P11" i="127"/>
  <c r="S11" i="127" s="1"/>
  <c r="P12" i="127"/>
  <c r="S12" i="127" s="1"/>
  <c r="P13" i="127"/>
  <c r="S13" i="127" s="1"/>
  <c r="P14" i="127"/>
  <c r="S14" i="127" s="1"/>
  <c r="P15" i="127"/>
  <c r="S15" i="127" s="1"/>
  <c r="P16" i="127"/>
  <c r="S16" i="127" s="1"/>
  <c r="P17" i="127"/>
  <c r="S17" i="127" s="1"/>
  <c r="N18" i="127"/>
  <c r="W14" i="126"/>
  <c r="W15" i="126"/>
  <c r="W16" i="126"/>
  <c r="W17" i="126"/>
  <c r="P14" i="126"/>
  <c r="S14" i="126" s="1"/>
  <c r="P15" i="126"/>
  <c r="S15" i="126" s="1"/>
  <c r="P16" i="126"/>
  <c r="S16" i="126" s="1"/>
  <c r="P17" i="126"/>
  <c r="S17" i="126" s="1"/>
  <c r="P18" i="126"/>
  <c r="S18" i="126" s="1"/>
  <c r="X18" i="126" s="1"/>
  <c r="P19" i="126"/>
  <c r="S19" i="126" s="1"/>
  <c r="X19" i="126" s="1"/>
  <c r="P20" i="126"/>
  <c r="S20" i="126" s="1"/>
  <c r="X20" i="126" s="1"/>
  <c r="P21" i="126"/>
  <c r="S21" i="126" s="1"/>
  <c r="N22" i="126"/>
  <c r="P10" i="123"/>
  <c r="S10" i="123" s="1"/>
  <c r="X10" i="123" s="1"/>
  <c r="P11" i="123"/>
  <c r="S11" i="123" s="1"/>
  <c r="X11" i="123" s="1"/>
  <c r="P12" i="123"/>
  <c r="S12" i="123" s="1"/>
  <c r="X12" i="123" s="1"/>
  <c r="N13" i="123"/>
  <c r="N23" i="124"/>
  <c r="W15" i="124"/>
  <c r="W16" i="124"/>
  <c r="W17" i="124"/>
  <c r="W18" i="124"/>
  <c r="W19" i="124"/>
  <c r="W20" i="124"/>
  <c r="W21" i="124"/>
  <c r="P15" i="124"/>
  <c r="S15" i="124" s="1"/>
  <c r="P16" i="124"/>
  <c r="S16" i="124" s="1"/>
  <c r="P17" i="124"/>
  <c r="S17" i="124" s="1"/>
  <c r="P18" i="124"/>
  <c r="S18" i="124" s="1"/>
  <c r="P19" i="124"/>
  <c r="S19" i="124" s="1"/>
  <c r="P20" i="124"/>
  <c r="S20" i="124" s="1"/>
  <c r="P21" i="124"/>
  <c r="S21" i="124" s="1"/>
  <c r="P22" i="124"/>
  <c r="P13" i="122"/>
  <c r="S13" i="122" s="1"/>
  <c r="X13" i="122" s="1"/>
  <c r="P14" i="122"/>
  <c r="S14" i="122" s="1"/>
  <c r="X14" i="122" s="1"/>
  <c r="P15" i="122"/>
  <c r="S15" i="122" s="1"/>
  <c r="X15" i="122" s="1"/>
  <c r="P16" i="122"/>
  <c r="S16" i="122" s="1"/>
  <c r="X16" i="122" s="1"/>
  <c r="P17" i="122"/>
  <c r="S17" i="122" s="1"/>
  <c r="X17" i="122" s="1"/>
  <c r="P18" i="122"/>
  <c r="S18" i="122" s="1"/>
  <c r="X18" i="122" s="1"/>
  <c r="P19" i="122"/>
  <c r="S19" i="122" s="1"/>
  <c r="X19" i="122" s="1"/>
  <c r="W9" i="122"/>
  <c r="X9" i="122" s="1"/>
  <c r="P10" i="121"/>
  <c r="S10" i="121" s="1"/>
  <c r="X10" i="121" s="1"/>
  <c r="P11" i="121"/>
  <c r="S11" i="121" s="1"/>
  <c r="X11" i="121" s="1"/>
  <c r="P13" i="120"/>
  <c r="S13" i="120" s="1"/>
  <c r="X13" i="120" s="1"/>
  <c r="P14" i="120"/>
  <c r="S14" i="120" s="1"/>
  <c r="X14" i="120" s="1"/>
  <c r="P15" i="120"/>
  <c r="S15" i="120" s="1"/>
  <c r="X15" i="120" s="1"/>
  <c r="P16" i="120"/>
  <c r="S16" i="120" s="1"/>
  <c r="X16" i="120" s="1"/>
  <c r="P17" i="120"/>
  <c r="S17" i="120" s="1"/>
  <c r="X17" i="120" s="1"/>
  <c r="P18" i="120"/>
  <c r="S18" i="120" s="1"/>
  <c r="X18" i="120" s="1"/>
  <c r="P19" i="120"/>
  <c r="S19" i="120" s="1"/>
  <c r="X19" i="120" s="1"/>
  <c r="N21" i="120"/>
  <c r="P10" i="117"/>
  <c r="S10" i="117" s="1"/>
  <c r="X10" i="117" s="1"/>
  <c r="P11" i="117"/>
  <c r="S11" i="117" s="1"/>
  <c r="X11" i="117" s="1"/>
  <c r="P12" i="117"/>
  <c r="S12" i="117" s="1"/>
  <c r="X12" i="117" s="1"/>
  <c r="P13" i="117"/>
  <c r="S13" i="117" s="1"/>
  <c r="X13" i="117" s="1"/>
  <c r="P14" i="117"/>
  <c r="S14" i="117" s="1"/>
  <c r="X14" i="117" s="1"/>
  <c r="P15" i="117"/>
  <c r="S15" i="117" s="1"/>
  <c r="X15" i="117" s="1"/>
  <c r="P16" i="117"/>
  <c r="S16" i="117" s="1"/>
  <c r="X16" i="117" s="1"/>
  <c r="P17" i="117"/>
  <c r="S17" i="117" s="1"/>
  <c r="P12" i="106"/>
  <c r="S12" i="106" s="1"/>
  <c r="Y12" i="106" s="1"/>
  <c r="P13" i="106"/>
  <c r="S13" i="106" s="1"/>
  <c r="Y13" i="106" s="1"/>
  <c r="P14" i="106"/>
  <c r="S14" i="106" s="1"/>
  <c r="Y14" i="106" s="1"/>
  <c r="P15" i="106"/>
  <c r="S15" i="106" s="1"/>
  <c r="Y15" i="106" s="1"/>
  <c r="P16" i="106"/>
  <c r="S16" i="106" s="1"/>
  <c r="Y16" i="106" s="1"/>
  <c r="P17" i="106"/>
  <c r="S17" i="106" s="1"/>
  <c r="N18" i="106"/>
  <c r="P9" i="106"/>
  <c r="N21" i="111"/>
  <c r="P15" i="111"/>
  <c r="S15" i="111" s="1"/>
  <c r="Y15" i="111" s="1"/>
  <c r="P16" i="111"/>
  <c r="S16" i="111" s="1"/>
  <c r="Y16" i="111" s="1"/>
  <c r="P17" i="111"/>
  <c r="S17" i="111" s="1"/>
  <c r="Y17" i="111" s="1"/>
  <c r="P18" i="111"/>
  <c r="S18" i="111" s="1"/>
  <c r="Y18" i="111" s="1"/>
  <c r="P19" i="111"/>
  <c r="S19" i="111" s="1"/>
  <c r="Y19" i="111" s="1"/>
  <c r="P10" i="104"/>
  <c r="S10" i="104" s="1"/>
  <c r="X10" i="104" s="1"/>
  <c r="P11" i="104"/>
  <c r="S11" i="104" s="1"/>
  <c r="X11" i="104" s="1"/>
  <c r="P12" i="104"/>
  <c r="S12" i="104" s="1"/>
  <c r="X12" i="104" s="1"/>
  <c r="P13" i="104"/>
  <c r="S13" i="104" s="1"/>
  <c r="X13" i="104" s="1"/>
  <c r="P14" i="104"/>
  <c r="S14" i="104" s="1"/>
  <c r="X14" i="104" s="1"/>
  <c r="P15" i="104"/>
  <c r="S15" i="104" s="1"/>
  <c r="X15" i="104" s="1"/>
  <c r="N16" i="104"/>
  <c r="P13" i="132"/>
  <c r="S13" i="132" s="1"/>
  <c r="X13" i="132" s="1"/>
  <c r="P14" i="132"/>
  <c r="S14" i="132" s="1"/>
  <c r="X14" i="132" s="1"/>
  <c r="P15" i="132"/>
  <c r="S15" i="132" s="1"/>
  <c r="X15" i="132" s="1"/>
  <c r="P16" i="132"/>
  <c r="S16" i="132" s="1"/>
  <c r="X16" i="132" s="1"/>
  <c r="P17" i="132"/>
  <c r="S17" i="132" s="1"/>
  <c r="X17" i="132" s="1"/>
  <c r="P18" i="132"/>
  <c r="S18" i="132" s="1"/>
  <c r="X18" i="132" s="1"/>
  <c r="N20" i="132"/>
  <c r="P9" i="130"/>
  <c r="S9" i="130" s="1"/>
  <c r="X9" i="130" s="1"/>
  <c r="P10" i="130"/>
  <c r="S10" i="130" s="1"/>
  <c r="X10" i="130" s="1"/>
  <c r="P11" i="130"/>
  <c r="S11" i="130" s="1"/>
  <c r="X11" i="130" s="1"/>
  <c r="P12" i="130"/>
  <c r="S12" i="130" s="1"/>
  <c r="X12" i="130" s="1"/>
  <c r="P13" i="130"/>
  <c r="S13" i="130" s="1"/>
  <c r="X13" i="130" s="1"/>
  <c r="P14" i="130"/>
  <c r="S14" i="130" s="1"/>
  <c r="X14" i="130" s="1"/>
  <c r="P10" i="66"/>
  <c r="S10" i="66" s="1"/>
  <c r="X10" i="66" s="1"/>
  <c r="P11" i="66"/>
  <c r="S11" i="66" s="1"/>
  <c r="X11" i="66" s="1"/>
  <c r="P12" i="66"/>
  <c r="S12" i="66" s="1"/>
  <c r="X12" i="66" s="1"/>
  <c r="P13" i="66"/>
  <c r="S13" i="66" s="1"/>
  <c r="X13" i="66" s="1"/>
  <c r="P14" i="66"/>
  <c r="S14" i="66" s="1"/>
  <c r="X14" i="66" s="1"/>
  <c r="P15" i="66"/>
  <c r="S15" i="66" s="1"/>
  <c r="X15" i="66" s="1"/>
  <c r="P16" i="66"/>
  <c r="S16" i="66" s="1"/>
  <c r="X16" i="66" s="1"/>
  <c r="V16" i="100"/>
  <c r="U16" i="100"/>
  <c r="W9" i="100"/>
  <c r="W10" i="100"/>
  <c r="W11" i="100"/>
  <c r="W12" i="100"/>
  <c r="W13" i="100"/>
  <c r="W14" i="100"/>
  <c r="W15" i="100"/>
  <c r="P9" i="100"/>
  <c r="S9" i="100" s="1"/>
  <c r="P10" i="100"/>
  <c r="S10" i="100" s="1"/>
  <c r="P11" i="100"/>
  <c r="S11" i="100" s="1"/>
  <c r="P12" i="100"/>
  <c r="S12" i="100" s="1"/>
  <c r="P13" i="100"/>
  <c r="S13" i="100" s="1"/>
  <c r="P14" i="100"/>
  <c r="S14" i="100" s="1"/>
  <c r="P15" i="100"/>
  <c r="S15" i="100" s="1"/>
  <c r="N16" i="100"/>
  <c r="P12" i="105"/>
  <c r="S12" i="105" s="1"/>
  <c r="X12" i="105" s="1"/>
  <c r="P13" i="105"/>
  <c r="S13" i="105" s="1"/>
  <c r="X13" i="105" s="1"/>
  <c r="P14" i="105"/>
  <c r="S14" i="105" s="1"/>
  <c r="X14" i="105" s="1"/>
  <c r="P15" i="105"/>
  <c r="S15" i="105" s="1"/>
  <c r="X15" i="105" s="1"/>
  <c r="P16" i="105"/>
  <c r="S16" i="105" s="1"/>
  <c r="X16" i="105" s="1"/>
  <c r="P17" i="105"/>
  <c r="S17" i="105" s="1"/>
  <c r="X17" i="105" s="1"/>
  <c r="P18" i="105"/>
  <c r="S18" i="105" s="1"/>
  <c r="X18" i="105" s="1"/>
  <c r="P19" i="105"/>
  <c r="S19" i="105" s="1"/>
  <c r="P13" i="89"/>
  <c r="S13" i="89" s="1"/>
  <c r="Y13" i="89" s="1"/>
  <c r="P14" i="89"/>
  <c r="S14" i="89" s="1"/>
  <c r="Y14" i="89" s="1"/>
  <c r="P15" i="89"/>
  <c r="S15" i="89" s="1"/>
  <c r="Y15" i="89" s="1"/>
  <c r="P16" i="89"/>
  <c r="S16" i="89" s="1"/>
  <c r="Y16" i="89" s="1"/>
  <c r="P17" i="89"/>
  <c r="S17" i="89" s="1"/>
  <c r="Y17" i="89" s="1"/>
  <c r="P18" i="89"/>
  <c r="S18" i="89" s="1"/>
  <c r="W11" i="110"/>
  <c r="W12" i="110"/>
  <c r="W13" i="110"/>
  <c r="W14" i="110"/>
  <c r="W15" i="110"/>
  <c r="W16" i="110"/>
  <c r="W17" i="110"/>
  <c r="W18" i="110"/>
  <c r="W10" i="110"/>
  <c r="P13" i="110"/>
  <c r="S13" i="110" s="1"/>
  <c r="P14" i="110"/>
  <c r="S14" i="110" s="1"/>
  <c r="P15" i="110"/>
  <c r="S15" i="110" s="1"/>
  <c r="P16" i="110"/>
  <c r="S16" i="110" s="1"/>
  <c r="P17" i="110"/>
  <c r="S17" i="110" s="1"/>
  <c r="Y17" i="110" s="1"/>
  <c r="P18" i="110"/>
  <c r="S18" i="110" s="1"/>
  <c r="P13" i="80"/>
  <c r="S13" i="80" s="1"/>
  <c r="X13" i="80" s="1"/>
  <c r="P14" i="80"/>
  <c r="S14" i="80" s="1"/>
  <c r="X14" i="80" s="1"/>
  <c r="P15" i="80"/>
  <c r="S15" i="80" s="1"/>
  <c r="X15" i="80" s="1"/>
  <c r="P16" i="80"/>
  <c r="S16" i="80" s="1"/>
  <c r="X16" i="80" s="1"/>
  <c r="P17" i="80"/>
  <c r="S17" i="80" s="1"/>
  <c r="X17" i="80" s="1"/>
  <c r="P18" i="80"/>
  <c r="S18" i="80" s="1"/>
  <c r="X18" i="80" s="1"/>
  <c r="P19" i="80"/>
  <c r="S19" i="80" s="1"/>
  <c r="X19" i="80" s="1"/>
  <c r="P20" i="80"/>
  <c r="S20" i="80" s="1"/>
  <c r="P11" i="68"/>
  <c r="S11" i="68" s="1"/>
  <c r="X11" i="68" s="1"/>
  <c r="P12" i="68"/>
  <c r="S12" i="68" s="1"/>
  <c r="P13" i="68"/>
  <c r="S13" i="68" s="1"/>
  <c r="X13" i="68" s="1"/>
  <c r="P14" i="68"/>
  <c r="S14" i="68" s="1"/>
  <c r="P13" i="59"/>
  <c r="S13" i="59" s="1"/>
  <c r="X13" i="59" s="1"/>
  <c r="P14" i="59"/>
  <c r="S14" i="59" s="1"/>
  <c r="X14" i="59" s="1"/>
  <c r="P15" i="59"/>
  <c r="S15" i="59" s="1"/>
  <c r="X15" i="59" s="1"/>
  <c r="P16" i="59"/>
  <c r="S16" i="59" s="1"/>
  <c r="X16" i="59" s="1"/>
  <c r="P17" i="59"/>
  <c r="S17" i="59" s="1"/>
  <c r="X17" i="59" s="1"/>
  <c r="P18" i="59"/>
  <c r="S18" i="59" s="1"/>
  <c r="X18" i="59" s="1"/>
  <c r="P19" i="59"/>
  <c r="S19" i="59" s="1"/>
  <c r="P13" i="119"/>
  <c r="S13" i="119" s="1"/>
  <c r="X13" i="119" s="1"/>
  <c r="P14" i="119"/>
  <c r="S14" i="119" s="1"/>
  <c r="X14" i="119" s="1"/>
  <c r="P15" i="119"/>
  <c r="S15" i="119" s="1"/>
  <c r="X15" i="119" s="1"/>
  <c r="P16" i="119"/>
  <c r="S16" i="119" s="1"/>
  <c r="X16" i="119" s="1"/>
  <c r="P17" i="119"/>
  <c r="S17" i="119" s="1"/>
  <c r="X17" i="119" s="1"/>
  <c r="P18" i="119"/>
  <c r="S18" i="119" s="1"/>
  <c r="X18" i="119" s="1"/>
  <c r="P19" i="119"/>
  <c r="S19" i="119" s="1"/>
  <c r="P14" i="90"/>
  <c r="S14" i="90" s="1"/>
  <c r="Y14" i="90" s="1"/>
  <c r="P15" i="90"/>
  <c r="S15" i="90" s="1"/>
  <c r="Y15" i="90" s="1"/>
  <c r="P16" i="90"/>
  <c r="S16" i="90" s="1"/>
  <c r="Y16" i="90" s="1"/>
  <c r="P17" i="90"/>
  <c r="S17" i="90" s="1"/>
  <c r="Y17" i="90" s="1"/>
  <c r="P18" i="90"/>
  <c r="S18" i="90" s="1"/>
  <c r="Y18" i="90" s="1"/>
  <c r="P14" i="99"/>
  <c r="S14" i="99" s="1"/>
  <c r="X14" i="99" s="1"/>
  <c r="P15" i="99"/>
  <c r="S15" i="99" s="1"/>
  <c r="X15" i="99" s="1"/>
  <c r="P16" i="99"/>
  <c r="S16" i="99" s="1"/>
  <c r="X16" i="99" s="1"/>
  <c r="P17" i="99"/>
  <c r="S17" i="99" s="1"/>
  <c r="X17" i="99" s="1"/>
  <c r="P18" i="99"/>
  <c r="S18" i="99" s="1"/>
  <c r="X18" i="99" s="1"/>
  <c r="P19" i="99"/>
  <c r="S19" i="99" s="1"/>
  <c r="X19" i="99" s="1"/>
  <c r="N21" i="99"/>
  <c r="U16" i="103"/>
  <c r="W12" i="103"/>
  <c r="P15" i="103"/>
  <c r="S15" i="103" s="1"/>
  <c r="X15" i="103" s="1"/>
  <c r="P9" i="103"/>
  <c r="S9" i="103" s="1"/>
  <c r="X9" i="103" s="1"/>
  <c r="P10" i="103"/>
  <c r="S10" i="103" s="1"/>
  <c r="X10" i="103" s="1"/>
  <c r="P11" i="103"/>
  <c r="S11" i="103" s="1"/>
  <c r="X11" i="103" s="1"/>
  <c r="P12" i="103"/>
  <c r="S12" i="103" s="1"/>
  <c r="P13" i="103"/>
  <c r="S13" i="103" s="1"/>
  <c r="X13" i="103" s="1"/>
  <c r="P14" i="103"/>
  <c r="S14" i="103" s="1"/>
  <c r="X14" i="103" s="1"/>
  <c r="N16" i="103"/>
  <c r="P15" i="86"/>
  <c r="S15" i="86" s="1"/>
  <c r="X15" i="86" s="1"/>
  <c r="P16" i="86"/>
  <c r="S16" i="86" s="1"/>
  <c r="X16" i="86" s="1"/>
  <c r="P17" i="86"/>
  <c r="S17" i="86" s="1"/>
  <c r="X17" i="86" s="1"/>
  <c r="P18" i="86"/>
  <c r="S18" i="86" s="1"/>
  <c r="X18" i="86" s="1"/>
  <c r="P19" i="86"/>
  <c r="S19" i="86" s="1"/>
  <c r="X19" i="86" s="1"/>
  <c r="P20" i="86"/>
  <c r="S20" i="86" s="1"/>
  <c r="X20" i="86" s="1"/>
  <c r="P10" i="58"/>
  <c r="S10" i="58" s="1"/>
  <c r="X10" i="58" s="1"/>
  <c r="P11" i="58"/>
  <c r="S11" i="58" s="1"/>
  <c r="X11" i="58" s="1"/>
  <c r="P12" i="58"/>
  <c r="S12" i="58" s="1"/>
  <c r="X12" i="58" s="1"/>
  <c r="N14" i="58"/>
  <c r="P12" i="64"/>
  <c r="S12" i="64" s="1"/>
  <c r="X12" i="64" s="1"/>
  <c r="P13" i="64"/>
  <c r="S13" i="64" s="1"/>
  <c r="X13" i="64" s="1"/>
  <c r="P14" i="64"/>
  <c r="S14" i="64" s="1"/>
  <c r="X14" i="64" s="1"/>
  <c r="P15" i="64"/>
  <c r="S15" i="64" s="1"/>
  <c r="X15" i="64" s="1"/>
  <c r="P16" i="64"/>
  <c r="S16" i="64" s="1"/>
  <c r="X16" i="64" s="1"/>
  <c r="P17" i="64"/>
  <c r="S17" i="64" s="1"/>
  <c r="X17" i="64" s="1"/>
  <c r="X14" i="100" l="1"/>
  <c r="Y13" i="110"/>
  <c r="X9" i="136"/>
  <c r="X12" i="100"/>
  <c r="X10" i="100"/>
  <c r="X10" i="127"/>
  <c r="X16" i="127"/>
  <c r="X21" i="124"/>
  <c r="Y14" i="110"/>
  <c r="X13" i="100"/>
  <c r="X11" i="136"/>
  <c r="X17" i="124"/>
  <c r="X15" i="127"/>
  <c r="X19" i="124"/>
  <c r="X20" i="124"/>
  <c r="Y16" i="110"/>
  <c r="X14" i="127"/>
  <c r="X18" i="124"/>
  <c r="X16" i="124"/>
  <c r="X15" i="124"/>
  <c r="Y15" i="110"/>
  <c r="X12" i="68"/>
  <c r="X11" i="127"/>
  <c r="X13" i="127"/>
  <c r="X12" i="127"/>
  <c r="X16" i="126"/>
  <c r="X15" i="126"/>
  <c r="X14" i="126"/>
  <c r="X17" i="126"/>
  <c r="X9" i="100"/>
  <c r="X11" i="100"/>
  <c r="X15" i="100"/>
  <c r="X12" i="103"/>
  <c r="P9" i="67" l="1"/>
  <c r="S9" i="67" s="1"/>
  <c r="Y9" i="67" s="1"/>
  <c r="P10" i="67"/>
  <c r="S10" i="67" s="1"/>
  <c r="Y10" i="67" s="1"/>
  <c r="P11" i="67"/>
  <c r="S11" i="67" s="1"/>
  <c r="Y11" i="67" s="1"/>
  <c r="P12" i="67"/>
  <c r="S12" i="67" s="1"/>
  <c r="Y12" i="67" s="1"/>
  <c r="P13" i="67"/>
  <c r="S13" i="67" s="1"/>
  <c r="Y13" i="67" s="1"/>
  <c r="N15" i="67"/>
  <c r="P15" i="76"/>
  <c r="S15" i="76" s="1"/>
  <c r="Y15" i="76" s="1"/>
  <c r="P16" i="76"/>
  <c r="S16" i="76" s="1"/>
  <c r="Y16" i="76" s="1"/>
  <c r="P17" i="76"/>
  <c r="S17" i="76" s="1"/>
  <c r="Y17" i="76" s="1"/>
  <c r="P18" i="76"/>
  <c r="S18" i="76" s="1"/>
  <c r="Y18" i="76" s="1"/>
  <c r="P19" i="76"/>
  <c r="S19" i="76" s="1"/>
  <c r="Y19" i="76" s="1"/>
  <c r="N21" i="76"/>
  <c r="N18" i="81"/>
  <c r="P12" i="81"/>
  <c r="S12" i="81" s="1"/>
  <c r="Y12" i="81" s="1"/>
  <c r="P13" i="81"/>
  <c r="S13" i="81" s="1"/>
  <c r="Y13" i="81" s="1"/>
  <c r="P14" i="81"/>
  <c r="S14" i="81" s="1"/>
  <c r="Y14" i="81" s="1"/>
  <c r="P15" i="81"/>
  <c r="S15" i="81" s="1"/>
  <c r="Y15" i="81" s="1"/>
  <c r="P16" i="81"/>
  <c r="S16" i="81" s="1"/>
  <c r="Y16" i="81" s="1"/>
  <c r="P17" i="81"/>
  <c r="S17" i="81" s="1"/>
  <c r="Y17" i="81" s="1"/>
  <c r="W8" i="81"/>
  <c r="P8" i="81"/>
  <c r="S8" i="81" s="1"/>
  <c r="N15" i="94"/>
  <c r="P13" i="94"/>
  <c r="S13" i="94" s="1"/>
  <c r="Y13" i="94" s="1"/>
  <c r="P14" i="94"/>
  <c r="S14" i="94" s="1"/>
  <c r="Y14" i="94" s="1"/>
  <c r="W9" i="94"/>
  <c r="P9" i="94"/>
  <c r="S9" i="94" s="1"/>
  <c r="Y9" i="94" s="1"/>
  <c r="W12" i="69"/>
  <c r="W13" i="69"/>
  <c r="W15" i="69"/>
  <c r="W16" i="69"/>
  <c r="W17" i="69"/>
  <c r="W19" i="69"/>
  <c r="W20" i="69"/>
  <c r="W21" i="69"/>
  <c r="W22" i="69"/>
  <c r="P16" i="69"/>
  <c r="S16" i="69" s="1"/>
  <c r="P17" i="69"/>
  <c r="S17" i="69" s="1"/>
  <c r="P18" i="69"/>
  <c r="S18" i="69" s="1"/>
  <c r="P19" i="69"/>
  <c r="S19" i="69" s="1"/>
  <c r="P20" i="69"/>
  <c r="S20" i="69" s="1"/>
  <c r="P21" i="69"/>
  <c r="S21" i="69" s="1"/>
  <c r="P14" i="69"/>
  <c r="S14" i="69" s="1"/>
  <c r="P11" i="74"/>
  <c r="S11" i="74" s="1"/>
  <c r="X11" i="74" s="1"/>
  <c r="P12" i="74"/>
  <c r="S12" i="74" s="1"/>
  <c r="X12" i="74" s="1"/>
  <c r="P13" i="74"/>
  <c r="S13" i="74" s="1"/>
  <c r="X13" i="74" s="1"/>
  <c r="P14" i="74"/>
  <c r="S14" i="74" s="1"/>
  <c r="X14" i="74" s="1"/>
  <c r="P15" i="74"/>
  <c r="S15" i="74" s="1"/>
  <c r="X15" i="74" s="1"/>
  <c r="P16" i="74"/>
  <c r="S16" i="74" s="1"/>
  <c r="X16" i="74" s="1"/>
  <c r="P17" i="74"/>
  <c r="S17" i="74" s="1"/>
  <c r="X17" i="74" s="1"/>
  <c r="N19" i="74"/>
  <c r="P11" i="70"/>
  <c r="S11" i="70" s="1"/>
  <c r="X11" i="70" s="1"/>
  <c r="P12" i="70"/>
  <c r="S12" i="70" s="1"/>
  <c r="X12" i="70" s="1"/>
  <c r="P13" i="70"/>
  <c r="S13" i="70" s="1"/>
  <c r="X13" i="70" s="1"/>
  <c r="P10" i="91"/>
  <c r="S10" i="91" s="1"/>
  <c r="X10" i="91" s="1"/>
  <c r="P11" i="91"/>
  <c r="S11" i="91" s="1"/>
  <c r="X11" i="91" s="1"/>
  <c r="P12" i="91"/>
  <c r="S12" i="91" s="1"/>
  <c r="X12" i="91" s="1"/>
  <c r="P13" i="91"/>
  <c r="S13" i="91" s="1"/>
  <c r="X13" i="91" s="1"/>
  <c r="P14" i="91"/>
  <c r="S14" i="91" s="1"/>
  <c r="X14" i="91" s="1"/>
  <c r="P15" i="91"/>
  <c r="S15" i="91" s="1"/>
  <c r="X15" i="91" s="1"/>
  <c r="N17" i="91"/>
  <c r="P10" i="84"/>
  <c r="S10" i="84" s="1"/>
  <c r="X10" i="84" s="1"/>
  <c r="P11" i="84"/>
  <c r="S11" i="84" s="1"/>
  <c r="X11" i="84" s="1"/>
  <c r="P12" i="84"/>
  <c r="S12" i="84" s="1"/>
  <c r="X12" i="84" s="1"/>
  <c r="P14" i="98"/>
  <c r="S14" i="98" s="1"/>
  <c r="X14" i="98" s="1"/>
  <c r="P15" i="98"/>
  <c r="S15" i="98" s="1"/>
  <c r="X15" i="98" s="1"/>
  <c r="P10" i="98"/>
  <c r="S10" i="98" s="1"/>
  <c r="X10" i="98" s="1"/>
  <c r="P11" i="98"/>
  <c r="S11" i="98" s="1"/>
  <c r="X11" i="98" s="1"/>
  <c r="P12" i="98"/>
  <c r="S12" i="98" s="1"/>
  <c r="X12" i="98" s="1"/>
  <c r="P17" i="83"/>
  <c r="S17" i="83" s="1"/>
  <c r="X17" i="83" s="1"/>
  <c r="P18" i="83"/>
  <c r="S18" i="83" s="1"/>
  <c r="X18" i="83" s="1"/>
  <c r="P19" i="83"/>
  <c r="S19" i="83" s="1"/>
  <c r="X19" i="83" s="1"/>
  <c r="P20" i="83"/>
  <c r="S20" i="83" s="1"/>
  <c r="X20" i="83" s="1"/>
  <c r="P21" i="83"/>
  <c r="S21" i="83" s="1"/>
  <c r="X21" i="83" s="1"/>
  <c r="P22" i="83"/>
  <c r="S22" i="83" s="1"/>
  <c r="X22" i="83" s="1"/>
  <c r="W10" i="83"/>
  <c r="P10" i="83"/>
  <c r="S10" i="83" s="1"/>
  <c r="X10" i="83" s="1"/>
  <c r="P10" i="92"/>
  <c r="S10" i="92" s="1"/>
  <c r="X10" i="92" s="1"/>
  <c r="P11" i="92"/>
  <c r="S11" i="92" s="1"/>
  <c r="X11" i="92" s="1"/>
  <c r="P12" i="92"/>
  <c r="S12" i="92" s="1"/>
  <c r="X12" i="92" s="1"/>
  <c r="P13" i="92"/>
  <c r="S13" i="92" s="1"/>
  <c r="X13" i="92" s="1"/>
  <c r="P14" i="92"/>
  <c r="S14" i="92" s="1"/>
  <c r="X14" i="92" s="1"/>
  <c r="P15" i="92"/>
  <c r="S15" i="92" s="1"/>
  <c r="X15" i="92" s="1"/>
  <c r="P16" i="92"/>
  <c r="S16" i="92" s="1"/>
  <c r="X16" i="92" s="1"/>
  <c r="W9" i="85"/>
  <c r="X9" i="85" s="1"/>
  <c r="X14" i="85" s="1"/>
  <c r="Y14" i="63"/>
  <c r="P10" i="75"/>
  <c r="S10" i="75" s="1"/>
  <c r="X10" i="75" s="1"/>
  <c r="P11" i="75"/>
  <c r="S11" i="75" s="1"/>
  <c r="X11" i="75" s="1"/>
  <c r="P12" i="75"/>
  <c r="S12" i="75" s="1"/>
  <c r="X12" i="75" s="1"/>
  <c r="P13" i="75"/>
  <c r="S13" i="75" s="1"/>
  <c r="X13" i="75" s="1"/>
  <c r="P14" i="75"/>
  <c r="S14" i="75" s="1"/>
  <c r="V9" i="57"/>
  <c r="U9" i="57"/>
  <c r="R9" i="57"/>
  <c r="O9" i="57"/>
  <c r="N9" i="57"/>
  <c r="P8" i="105"/>
  <c r="P9" i="105"/>
  <c r="P10" i="105"/>
  <c r="P11" i="105"/>
  <c r="Y8" i="81" l="1"/>
  <c r="Y19" i="69"/>
  <c r="Y18" i="69"/>
  <c r="Y17" i="69"/>
  <c r="Y16" i="69"/>
  <c r="Y14" i="69"/>
  <c r="Y21" i="69"/>
  <c r="Y20" i="69"/>
  <c r="Y13" i="63"/>
  <c r="Y12" i="63"/>
  <c r="Y11" i="63"/>
  <c r="Y10" i="63"/>
  <c r="W8" i="105"/>
  <c r="S8" i="105"/>
  <c r="P8" i="80"/>
  <c r="S8" i="80" s="1"/>
  <c r="X8" i="80" s="1"/>
  <c r="P10" i="68"/>
  <c r="S10" i="68" s="1"/>
  <c r="X10" i="68" l="1"/>
  <c r="P8" i="64"/>
  <c r="S8" i="64" s="1"/>
  <c r="X8" i="64" s="1"/>
  <c r="Y6" i="63" l="1"/>
  <c r="X6" i="85" s="1"/>
  <c r="X6" i="92" s="1"/>
  <c r="X6" i="83" s="1"/>
  <c r="X6" i="98" s="1"/>
  <c r="X6" i="84" s="1"/>
  <c r="X6" i="91" s="1"/>
  <c r="X6" i="70" s="1"/>
  <c r="X6" i="74" s="1"/>
  <c r="X6" i="134"/>
  <c r="X6" i="75"/>
  <c r="W7" i="128" l="1"/>
  <c r="V9" i="128"/>
  <c r="U9" i="128"/>
  <c r="R9" i="128"/>
  <c r="N9" i="128"/>
  <c r="W9" i="128" l="1"/>
  <c r="R9" i="134"/>
  <c r="W7" i="132" l="1"/>
  <c r="P7" i="132"/>
  <c r="W7" i="105"/>
  <c r="P7" i="105"/>
  <c r="S7" i="105" s="1"/>
  <c r="P8" i="58"/>
  <c r="S8" i="58" s="1"/>
  <c r="X8" i="58" s="1"/>
  <c r="W7" i="91"/>
  <c r="P7" i="91"/>
  <c r="S7" i="91" s="1"/>
  <c r="W7" i="136"/>
  <c r="W12" i="136" s="1"/>
  <c r="P7" i="136"/>
  <c r="P12" i="136" s="1"/>
  <c r="S7" i="132" l="1"/>
  <c r="X7" i="132" s="1"/>
  <c r="S7" i="136"/>
  <c r="S12" i="136" s="1"/>
  <c r="X7" i="105"/>
  <c r="X7" i="91"/>
  <c r="W8" i="57"/>
  <c r="X7" i="136" l="1"/>
  <c r="X12" i="136" s="1"/>
  <c r="W19" i="105"/>
  <c r="X19" i="105" s="1"/>
  <c r="W11" i="105"/>
  <c r="R19" i="64"/>
  <c r="U19" i="64"/>
  <c r="N19" i="64"/>
  <c r="U15" i="67"/>
  <c r="R15" i="67"/>
  <c r="O15" i="67"/>
  <c r="U21" i="76"/>
  <c r="R21" i="76"/>
  <c r="O21" i="76"/>
  <c r="U23" i="69"/>
  <c r="R23" i="69"/>
  <c r="U19" i="74"/>
  <c r="O19" i="74"/>
  <c r="N24" i="83"/>
  <c r="W7" i="75" l="1"/>
  <c r="X21" i="111" l="1"/>
  <c r="X16" i="63"/>
  <c r="X18" i="106"/>
  <c r="X19" i="89"/>
  <c r="X19" i="110"/>
  <c r="X20" i="90"/>
  <c r="X15" i="67"/>
  <c r="U21" i="120" l="1"/>
  <c r="R21" i="120"/>
  <c r="P8" i="70"/>
  <c r="P9" i="70"/>
  <c r="P10" i="70"/>
  <c r="P14" i="70" l="1"/>
  <c r="W10" i="105"/>
  <c r="P8" i="99"/>
  <c r="S8" i="99" s="1"/>
  <c r="W7" i="67"/>
  <c r="P7" i="67"/>
  <c r="O23" i="69"/>
  <c r="X8" i="99" l="1"/>
  <c r="S7" i="67"/>
  <c r="Y7" i="67" s="1"/>
  <c r="W7" i="100"/>
  <c r="W8" i="100"/>
  <c r="W7" i="59"/>
  <c r="W11" i="59"/>
  <c r="W12" i="59"/>
  <c r="W19" i="59"/>
  <c r="X19" i="59" s="1"/>
  <c r="W16" i="100" l="1"/>
  <c r="X21" i="76"/>
  <c r="V15" i="68" l="1"/>
  <c r="U15" i="68"/>
  <c r="O20" i="90"/>
  <c r="N20" i="90"/>
  <c r="V21" i="76" l="1"/>
  <c r="V21" i="111" l="1"/>
  <c r="W20" i="111"/>
  <c r="U21" i="111"/>
  <c r="R21" i="111"/>
  <c r="O21" i="111"/>
  <c r="P20" i="111"/>
  <c r="S20" i="111" s="1"/>
  <c r="V20" i="90"/>
  <c r="W19" i="90"/>
  <c r="U20" i="90"/>
  <c r="R20" i="90"/>
  <c r="P19" i="90"/>
  <c r="S19" i="90" s="1"/>
  <c r="W8" i="86"/>
  <c r="W17" i="92"/>
  <c r="V18" i="92"/>
  <c r="U18" i="92"/>
  <c r="R18" i="92"/>
  <c r="O18" i="92"/>
  <c r="N18" i="92"/>
  <c r="P17" i="92"/>
  <c r="S17" i="92" s="1"/>
  <c r="X17" i="92" l="1"/>
  <c r="W8" i="131" l="1"/>
  <c r="W7" i="131"/>
  <c r="W7" i="104"/>
  <c r="P7" i="104"/>
  <c r="P8" i="86"/>
  <c r="S8" i="86" s="1"/>
  <c r="X8" i="86" s="1"/>
  <c r="W8" i="76"/>
  <c r="S7" i="104" l="1"/>
  <c r="A2" i="75"/>
  <c r="A2" i="134" s="1"/>
  <c r="A2" i="63" s="1"/>
  <c r="A2" i="85" s="1"/>
  <c r="A2" i="92" s="1"/>
  <c r="A2" i="83" s="1"/>
  <c r="A2" i="98" s="1"/>
  <c r="A2" i="84" s="1"/>
  <c r="A2" i="91" s="1"/>
  <c r="A2" i="70" s="1"/>
  <c r="A2" i="74" s="1"/>
  <c r="A2" i="69" s="1"/>
  <c r="A2" i="94" s="1"/>
  <c r="A2" i="81" s="1"/>
  <c r="A2" i="76" s="1"/>
  <c r="A2" i="67" s="1"/>
  <c r="A2" i="64" s="1"/>
  <c r="A2" i="58" s="1"/>
  <c r="A2" i="86" s="1"/>
  <c r="A2" i="103" s="1"/>
  <c r="A2" i="99" s="1"/>
  <c r="A2" i="90" s="1"/>
  <c r="A2" i="128" s="1"/>
  <c r="A2" i="119" s="1"/>
  <c r="A2" i="59" s="1"/>
  <c r="A2" i="68" s="1"/>
  <c r="A2" i="80" s="1"/>
  <c r="A2" i="110" s="1"/>
  <c r="A2" i="89" s="1"/>
  <c r="A2" i="105" s="1"/>
  <c r="A2" i="100" s="1"/>
  <c r="A2" i="66" s="1"/>
  <c r="A2" i="130" s="1"/>
  <c r="A2" i="132" s="1"/>
  <c r="A2" i="104" s="1"/>
  <c r="A2" i="111" s="1"/>
  <c r="A2" i="106" s="1"/>
  <c r="A2" i="117" s="1"/>
  <c r="A2" i="120" s="1"/>
  <c r="A2" i="121" s="1"/>
  <c r="A2" i="122" s="1"/>
  <c r="A2" i="124" s="1"/>
  <c r="A2" i="123" s="1"/>
  <c r="A2" i="126" s="1"/>
  <c r="A2" i="127" s="1"/>
  <c r="A2" i="131" s="1"/>
  <c r="A2" i="136" s="1"/>
  <c r="U15" i="75"/>
  <c r="W7" i="57"/>
  <c r="W9" i="57" s="1"/>
  <c r="V18" i="127" l="1"/>
  <c r="U18" i="127"/>
  <c r="R18" i="127"/>
  <c r="O18" i="127"/>
  <c r="V22" i="126"/>
  <c r="U22" i="126"/>
  <c r="V18" i="117"/>
  <c r="U18" i="117"/>
  <c r="R18" i="117"/>
  <c r="O18" i="117"/>
  <c r="N18" i="117"/>
  <c r="W13" i="58" l="1"/>
  <c r="U9" i="134" l="1"/>
  <c r="V9" i="134"/>
  <c r="V16" i="63"/>
  <c r="W20" i="105"/>
  <c r="W52" i="105" s="1"/>
  <c r="W7" i="127" l="1"/>
  <c r="X17" i="127"/>
  <c r="R22" i="126"/>
  <c r="W9" i="126"/>
  <c r="W10" i="126"/>
  <c r="W11" i="126"/>
  <c r="W12" i="126"/>
  <c r="W13" i="126"/>
  <c r="W7" i="126"/>
  <c r="W9" i="123"/>
  <c r="W7" i="123"/>
  <c r="W13" i="123" s="1"/>
  <c r="W10" i="124"/>
  <c r="W11" i="124"/>
  <c r="W12" i="124"/>
  <c r="W13" i="124"/>
  <c r="W14" i="124"/>
  <c r="W22" i="124"/>
  <c r="W7" i="124"/>
  <c r="W10" i="122"/>
  <c r="W11" i="122"/>
  <c r="W12" i="122"/>
  <c r="W20" i="122"/>
  <c r="W7" i="122"/>
  <c r="W9" i="121"/>
  <c r="W12" i="121"/>
  <c r="W7" i="121"/>
  <c r="W8" i="120"/>
  <c r="W20" i="120"/>
  <c r="W7" i="120"/>
  <c r="W7" i="117"/>
  <c r="W9" i="117"/>
  <c r="W17" i="117"/>
  <c r="X17" i="117" s="1"/>
  <c r="W10" i="111"/>
  <c r="W11" i="111"/>
  <c r="W12" i="111"/>
  <c r="W13" i="111"/>
  <c r="W14" i="111"/>
  <c r="W7" i="111"/>
  <c r="W9" i="104"/>
  <c r="W16" i="104" s="1"/>
  <c r="W11" i="132"/>
  <c r="W12" i="132"/>
  <c r="W19" i="132"/>
  <c r="W10" i="132"/>
  <c r="W8" i="130"/>
  <c r="W15" i="130"/>
  <c r="W7" i="130"/>
  <c r="W7" i="66"/>
  <c r="W9" i="66"/>
  <c r="W17" i="66"/>
  <c r="W9" i="89"/>
  <c r="W10" i="89"/>
  <c r="W7" i="110"/>
  <c r="W10" i="80"/>
  <c r="W11" i="80"/>
  <c r="W12" i="80"/>
  <c r="W20" i="80"/>
  <c r="W7" i="80"/>
  <c r="N21" i="80"/>
  <c r="W14" i="68"/>
  <c r="W7" i="68"/>
  <c r="N15" i="68"/>
  <c r="R15" i="68"/>
  <c r="W19" i="119"/>
  <c r="W10" i="119"/>
  <c r="W11" i="119"/>
  <c r="W12" i="119"/>
  <c r="W7" i="119"/>
  <c r="R20" i="119"/>
  <c r="W22" i="126" l="1"/>
  <c r="W52" i="126" s="1"/>
  <c r="W20" i="132"/>
  <c r="W15" i="68"/>
  <c r="W18" i="117"/>
  <c r="W52" i="117" s="1"/>
  <c r="W21" i="111"/>
  <c r="W18" i="127"/>
  <c r="W52" i="127" s="1"/>
  <c r="W18" i="66"/>
  <c r="W52" i="66" s="1"/>
  <c r="W21" i="80"/>
  <c r="W52" i="80" s="1"/>
  <c r="W7" i="99" l="1"/>
  <c r="W7" i="103"/>
  <c r="W12" i="86"/>
  <c r="W13" i="86"/>
  <c r="W14" i="86"/>
  <c r="W21" i="86"/>
  <c r="W7" i="86"/>
  <c r="W7" i="58"/>
  <c r="W11" i="64"/>
  <c r="W18" i="64"/>
  <c r="W7" i="64"/>
  <c r="V15" i="67"/>
  <c r="W8" i="67"/>
  <c r="W9" i="81"/>
  <c r="W18" i="74"/>
  <c r="R19" i="74"/>
  <c r="R17" i="91"/>
  <c r="O17" i="91"/>
  <c r="W19" i="64" l="1"/>
  <c r="W52" i="103"/>
  <c r="W15" i="67"/>
  <c r="W52" i="67" s="1"/>
  <c r="W16" i="98" l="1"/>
  <c r="W23" i="83"/>
  <c r="R24" i="83"/>
  <c r="U16" i="63" l="1"/>
  <c r="P8" i="131"/>
  <c r="S8" i="131" s="1"/>
  <c r="X8" i="131" s="1"/>
  <c r="P11" i="131"/>
  <c r="S11" i="131" s="1"/>
  <c r="P12" i="131"/>
  <c r="S12" i="131" s="1"/>
  <c r="O22" i="126"/>
  <c r="P7" i="126"/>
  <c r="S7" i="126" s="1"/>
  <c r="X7" i="126" l="1"/>
  <c r="P10" i="124"/>
  <c r="S10" i="124" s="1"/>
  <c r="P11" i="124"/>
  <c r="S11" i="124" s="1"/>
  <c r="X11" i="124" s="1"/>
  <c r="P12" i="124"/>
  <c r="S12" i="124" s="1"/>
  <c r="X12" i="124" s="1"/>
  <c r="P13" i="124"/>
  <c r="S13" i="124" s="1"/>
  <c r="P14" i="124"/>
  <c r="S14" i="124" s="1"/>
  <c r="X14" i="124" s="1"/>
  <c r="P20" i="122"/>
  <c r="S20" i="122" s="1"/>
  <c r="P10" i="122"/>
  <c r="S10" i="122" s="1"/>
  <c r="P11" i="122"/>
  <c r="S11" i="122" s="1"/>
  <c r="X11" i="122" s="1"/>
  <c r="P12" i="122"/>
  <c r="S12" i="122" s="1"/>
  <c r="V13" i="121"/>
  <c r="W13" i="121"/>
  <c r="W52" i="121" s="1"/>
  <c r="U13" i="121"/>
  <c r="R13" i="121"/>
  <c r="O13" i="121"/>
  <c r="N13" i="121"/>
  <c r="P8" i="120"/>
  <c r="S8" i="120" s="1"/>
  <c r="X8" i="120" s="1"/>
  <c r="P11" i="120"/>
  <c r="S11" i="120" s="1"/>
  <c r="P12" i="120"/>
  <c r="S12" i="120" s="1"/>
  <c r="X12" i="120" s="1"/>
  <c r="P20" i="120"/>
  <c r="S20" i="120" s="1"/>
  <c r="W52" i="104"/>
  <c r="P19" i="132"/>
  <c r="O16" i="130"/>
  <c r="U16" i="130"/>
  <c r="V16" i="130"/>
  <c r="W16" i="130"/>
  <c r="W52" i="130" s="1"/>
  <c r="N16" i="130"/>
  <c r="P15" i="130"/>
  <c r="S15" i="130" s="1"/>
  <c r="V18" i="66"/>
  <c r="U18" i="66"/>
  <c r="R18" i="66"/>
  <c r="P17" i="66"/>
  <c r="S17" i="66" s="1"/>
  <c r="X17" i="66" s="1"/>
  <c r="O18" i="66"/>
  <c r="N18" i="66"/>
  <c r="W52" i="100"/>
  <c r="V20" i="105"/>
  <c r="U20" i="105"/>
  <c r="R20" i="105"/>
  <c r="O20" i="105"/>
  <c r="N20" i="105"/>
  <c r="S22" i="124" l="1"/>
  <c r="S19" i="132"/>
  <c r="R16" i="63" l="1"/>
  <c r="R15" i="75" l="1"/>
  <c r="O15" i="68" l="1"/>
  <c r="W9" i="90"/>
  <c r="W10" i="90"/>
  <c r="W11" i="90"/>
  <c r="W12" i="90"/>
  <c r="W13" i="90"/>
  <c r="P20" i="99"/>
  <c r="S20" i="99" s="1"/>
  <c r="P21" i="86"/>
  <c r="S21" i="86" s="1"/>
  <c r="P13" i="58"/>
  <c r="P18" i="64"/>
  <c r="S18" i="64" s="1"/>
  <c r="X18" i="64" s="1"/>
  <c r="P14" i="67"/>
  <c r="S14" i="67" s="1"/>
  <c r="P8" i="76"/>
  <c r="S8" i="76" s="1"/>
  <c r="Y8" i="76" s="1"/>
  <c r="P20" i="76"/>
  <c r="S20" i="76" s="1"/>
  <c r="Y20" i="76" s="1"/>
  <c r="S13" i="58" l="1"/>
  <c r="P22" i="69"/>
  <c r="S22" i="69" s="1"/>
  <c r="N23" i="69"/>
  <c r="W16" i="91" l="1"/>
  <c r="P16" i="91"/>
  <c r="S16" i="91" s="1"/>
  <c r="P13" i="98"/>
  <c r="S13" i="98" s="1"/>
  <c r="X13" i="98" s="1"/>
  <c r="P16" i="98"/>
  <c r="S16" i="98" s="1"/>
  <c r="P23" i="83"/>
  <c r="S23" i="83" s="1"/>
  <c r="X16" i="91" l="1"/>
  <c r="U21" i="80"/>
  <c r="W7" i="90"/>
  <c r="W20" i="90" s="1"/>
  <c r="P8" i="67"/>
  <c r="S8" i="67" s="1"/>
  <c r="Y15" i="67" s="1"/>
  <c r="W13" i="76" l="1"/>
  <c r="W12" i="76"/>
  <c r="W7" i="76"/>
  <c r="W7" i="81"/>
  <c r="W10" i="94"/>
  <c r="W11" i="94"/>
  <c r="W12" i="94"/>
  <c r="W7" i="94"/>
  <c r="W10" i="69"/>
  <c r="W11" i="69"/>
  <c r="W7" i="74"/>
  <c r="W8" i="74"/>
  <c r="W9" i="70"/>
  <c r="W8" i="70"/>
  <c r="W10" i="70"/>
  <c r="W9" i="91"/>
  <c r="W8" i="84"/>
  <c r="W8" i="98"/>
  <c r="W9" i="98"/>
  <c r="W13" i="98"/>
  <c r="W11" i="83"/>
  <c r="W12" i="83"/>
  <c r="W13" i="83"/>
  <c r="W14" i="83"/>
  <c r="W15" i="83"/>
  <c r="W16" i="83"/>
  <c r="W7" i="83"/>
  <c r="W9" i="92"/>
  <c r="W10" i="85"/>
  <c r="W11" i="85"/>
  <c r="W7" i="85"/>
  <c r="W7" i="63"/>
  <c r="W9" i="134"/>
  <c r="W9" i="75"/>
  <c r="X7" i="85" l="1"/>
  <c r="W21" i="76"/>
  <c r="W52" i="74"/>
  <c r="W17" i="91"/>
  <c r="W52" i="98"/>
  <c r="W52" i="85"/>
  <c r="W18" i="92"/>
  <c r="W16" i="63"/>
  <c r="W52" i="63" s="1"/>
  <c r="W15" i="75"/>
  <c r="W52" i="75" s="1"/>
  <c r="W52" i="69"/>
  <c r="Y6" i="69" l="1"/>
  <c r="Y6" i="94" s="1"/>
  <c r="Y6" i="81" s="1"/>
  <c r="Y6" i="76" s="1"/>
  <c r="Y6" i="67" s="1"/>
  <c r="X6" i="64" l="1"/>
  <c r="X6" i="58" s="1"/>
  <c r="X6" i="86" s="1"/>
  <c r="X6" i="103" s="1"/>
  <c r="X6" i="99" s="1"/>
  <c r="Y6" i="90" s="1"/>
  <c r="W52" i="136"/>
  <c r="U21" i="131"/>
  <c r="V21" i="131"/>
  <c r="W21" i="131"/>
  <c r="W52" i="131" s="1"/>
  <c r="W52" i="123"/>
  <c r="U23" i="124"/>
  <c r="V23" i="124"/>
  <c r="W23" i="124"/>
  <c r="W52" i="124" s="1"/>
  <c r="U21" i="122"/>
  <c r="V21" i="122"/>
  <c r="W21" i="122"/>
  <c r="W52" i="122" s="1"/>
  <c r="V21" i="120"/>
  <c r="W21" i="120"/>
  <c r="W52" i="120" s="1"/>
  <c r="U18" i="106"/>
  <c r="V18" i="106"/>
  <c r="W18" i="106"/>
  <c r="W52" i="106" s="1"/>
  <c r="W52" i="111"/>
  <c r="W52" i="132"/>
  <c r="X6" i="128" l="1"/>
  <c r="X6" i="119" s="1"/>
  <c r="X6" i="59" s="1"/>
  <c r="X6" i="68" s="1"/>
  <c r="X6" i="80" s="1"/>
  <c r="Y6" i="110" s="1"/>
  <c r="Y6" i="89" s="1"/>
  <c r="U19" i="89"/>
  <c r="V19" i="89"/>
  <c r="W19" i="89"/>
  <c r="W52" i="89" s="1"/>
  <c r="U19" i="110"/>
  <c r="V19" i="110"/>
  <c r="W19" i="110"/>
  <c r="W52" i="110" s="1"/>
  <c r="V21" i="80"/>
  <c r="W52" i="68"/>
  <c r="U20" i="59"/>
  <c r="V20" i="59"/>
  <c r="W20" i="59"/>
  <c r="W52" i="59" s="1"/>
  <c r="U20" i="119"/>
  <c r="V20" i="119"/>
  <c r="W20" i="119"/>
  <c r="W52" i="119" s="1"/>
  <c r="W52" i="128"/>
  <c r="W52" i="90"/>
  <c r="U21" i="99"/>
  <c r="V21" i="99"/>
  <c r="W21" i="99"/>
  <c r="W52" i="99" s="1"/>
  <c r="U22" i="86"/>
  <c r="V22" i="86"/>
  <c r="W22" i="86"/>
  <c r="W52" i="86" s="1"/>
  <c r="X6" i="105" l="1"/>
  <c r="X6" i="100" s="1"/>
  <c r="X6" i="66" s="1"/>
  <c r="X6" i="130" s="1"/>
  <c r="X6" i="132" s="1"/>
  <c r="X6" i="104" s="1"/>
  <c r="Y6" i="111" s="1"/>
  <c r="Y6" i="106" s="1"/>
  <c r="X6" i="117" s="1"/>
  <c r="X6" i="120" s="1"/>
  <c r="X6" i="121" s="1"/>
  <c r="X6" i="122" s="1"/>
  <c r="X6" i="124" s="1"/>
  <c r="X6" i="123" s="1"/>
  <c r="X6" i="126" s="1"/>
  <c r="X6" i="127" s="1"/>
  <c r="X6" i="131" s="1"/>
  <c r="X6" i="136" s="1"/>
  <c r="U14" i="58"/>
  <c r="V14" i="58"/>
  <c r="W14" i="58"/>
  <c r="W52" i="58" s="1"/>
  <c r="V19" i="64"/>
  <c r="W52" i="64"/>
  <c r="W52" i="76"/>
  <c r="W52" i="81"/>
  <c r="W52" i="91"/>
  <c r="W52" i="84"/>
  <c r="W52" i="92"/>
  <c r="W52" i="94"/>
  <c r="U24" i="83"/>
  <c r="V24" i="83"/>
  <c r="W24" i="83"/>
  <c r="W52" i="83" s="1"/>
  <c r="V15" i="75"/>
  <c r="O21" i="80" l="1"/>
  <c r="P12" i="59"/>
  <c r="S12" i="59" s="1"/>
  <c r="X12" i="59" s="1"/>
  <c r="O19" i="64" l="1"/>
  <c r="P14" i="76"/>
  <c r="S14" i="76" s="1"/>
  <c r="Y14" i="76" s="1"/>
  <c r="P11" i="81"/>
  <c r="S11" i="81" s="1"/>
  <c r="Y11" i="81" s="1"/>
  <c r="P15" i="69"/>
  <c r="S15" i="69" s="1"/>
  <c r="Y15" i="69" s="1"/>
  <c r="P16" i="83"/>
  <c r="S16" i="83" s="1"/>
  <c r="X16" i="83" s="1"/>
  <c r="X9" i="134" l="1"/>
  <c r="S9" i="134"/>
  <c r="P18" i="74"/>
  <c r="S18" i="74" s="1"/>
  <c r="P8" i="98"/>
  <c r="S8" i="98" s="1"/>
  <c r="P9" i="66" l="1"/>
  <c r="S9" i="66" s="1"/>
  <c r="P7" i="66"/>
  <c r="S7" i="66" s="1"/>
  <c r="X7" i="66" s="1"/>
  <c r="P12" i="80" l="1"/>
  <c r="S12" i="80" s="1"/>
  <c r="P13" i="90"/>
  <c r="P12" i="90"/>
  <c r="S12" i="90" l="1"/>
  <c r="S13" i="90"/>
  <c r="P14" i="86"/>
  <c r="S14" i="86" s="1"/>
  <c r="P12" i="86"/>
  <c r="S12" i="86" s="1"/>
  <c r="X12" i="86" s="1"/>
  <c r="P13" i="86"/>
  <c r="S13" i="86" s="1"/>
  <c r="P13" i="69" l="1"/>
  <c r="S13" i="69" s="1"/>
  <c r="P12" i="69"/>
  <c r="S12" i="69" s="1"/>
  <c r="S10" i="70" l="1"/>
  <c r="S9" i="70" l="1"/>
  <c r="P9" i="104"/>
  <c r="P16" i="104" s="1"/>
  <c r="P9" i="117"/>
  <c r="S9" i="117" s="1"/>
  <c r="P7" i="117"/>
  <c r="S7" i="117" s="1"/>
  <c r="P7" i="121"/>
  <c r="S7" i="121" s="1"/>
  <c r="X7" i="121" s="1"/>
  <c r="P9" i="121"/>
  <c r="S9" i="121" s="1"/>
  <c r="X9" i="121" s="1"/>
  <c r="P12" i="121"/>
  <c r="S12" i="121" s="1"/>
  <c r="P7" i="123"/>
  <c r="P11" i="126"/>
  <c r="S11" i="126" s="1"/>
  <c r="X11" i="126" s="1"/>
  <c r="P9" i="126"/>
  <c r="S9" i="126" s="1"/>
  <c r="P10" i="126"/>
  <c r="S10" i="126" s="1"/>
  <c r="P13" i="126"/>
  <c r="S13" i="126" s="1"/>
  <c r="P12" i="126"/>
  <c r="S12" i="126" s="1"/>
  <c r="P7" i="127"/>
  <c r="S7" i="127" s="1"/>
  <c r="X7" i="127" s="1"/>
  <c r="P7" i="90"/>
  <c r="X7" i="117" l="1"/>
  <c r="S18" i="117"/>
  <c r="S22" i="126"/>
  <c r="S7" i="123"/>
  <c r="P18" i="117"/>
  <c r="P18" i="127"/>
  <c r="X22" i="126"/>
  <c r="X13" i="121"/>
  <c r="S13" i="121"/>
  <c r="S7" i="90"/>
  <c r="S9" i="104"/>
  <c r="P22" i="126"/>
  <c r="P13" i="121"/>
  <c r="P10" i="132"/>
  <c r="P12" i="132"/>
  <c r="P11" i="132"/>
  <c r="P20" i="132" l="1"/>
  <c r="X7" i="123"/>
  <c r="X9" i="104"/>
  <c r="X16" i="104" s="1"/>
  <c r="S16" i="104"/>
  <c r="X18" i="117"/>
  <c r="Y7" i="90"/>
  <c r="X18" i="127"/>
  <c r="S18" i="127"/>
  <c r="S12" i="132"/>
  <c r="X12" i="132" s="1"/>
  <c r="S11" i="132"/>
  <c r="S10" i="132"/>
  <c r="P7" i="130"/>
  <c r="P8" i="130"/>
  <c r="P8" i="100"/>
  <c r="S8" i="100" s="1"/>
  <c r="X8" i="100" s="1"/>
  <c r="P7" i="100"/>
  <c r="S10" i="105"/>
  <c r="X10" i="105" s="1"/>
  <c r="S9" i="105"/>
  <c r="S11" i="105"/>
  <c r="X11" i="105" s="1"/>
  <c r="P7" i="68"/>
  <c r="S7" i="68" s="1"/>
  <c r="P7" i="59"/>
  <c r="S7" i="59" s="1"/>
  <c r="P11" i="59"/>
  <c r="S11" i="59" s="1"/>
  <c r="P7" i="103"/>
  <c r="P16" i="103" s="1"/>
  <c r="P8" i="74"/>
  <c r="S8" i="74" s="1"/>
  <c r="P7" i="74"/>
  <c r="P10" i="74"/>
  <c r="S10" i="74" s="1"/>
  <c r="P9" i="74"/>
  <c r="S9" i="74" s="1"/>
  <c r="P9" i="91"/>
  <c r="S9" i="91" s="1"/>
  <c r="X9" i="91" s="1"/>
  <c r="P9" i="84"/>
  <c r="P8" i="84"/>
  <c r="S8" i="84" s="1"/>
  <c r="P9" i="98"/>
  <c r="S9" i="98" s="1"/>
  <c r="P9" i="92"/>
  <c r="S9" i="92" s="1"/>
  <c r="P7" i="131"/>
  <c r="S7" i="131" s="1"/>
  <c r="P9" i="123"/>
  <c r="P7" i="124"/>
  <c r="P7" i="122"/>
  <c r="S7" i="122" s="1"/>
  <c r="X7" i="122" s="1"/>
  <c r="P7" i="120"/>
  <c r="P11" i="106"/>
  <c r="S11" i="106" s="1"/>
  <c r="P10" i="106"/>
  <c r="S10" i="106" s="1"/>
  <c r="P7" i="106"/>
  <c r="P13" i="111"/>
  <c r="S13" i="111" s="1"/>
  <c r="Y13" i="111" s="1"/>
  <c r="P14" i="111"/>
  <c r="S14" i="111" s="1"/>
  <c r="P11" i="111"/>
  <c r="S11" i="111" s="1"/>
  <c r="P10" i="111"/>
  <c r="S10" i="111" s="1"/>
  <c r="P12" i="111"/>
  <c r="S12" i="111" s="1"/>
  <c r="Y12" i="111" s="1"/>
  <c r="P7" i="111"/>
  <c r="P11" i="89"/>
  <c r="P12" i="89"/>
  <c r="P9" i="89"/>
  <c r="P10" i="89"/>
  <c r="P7" i="89"/>
  <c r="S7" i="89" s="1"/>
  <c r="Y7" i="89" s="1"/>
  <c r="P12" i="110"/>
  <c r="S12" i="110" s="1"/>
  <c r="P10" i="110"/>
  <c r="S10" i="110" s="1"/>
  <c r="P11" i="110"/>
  <c r="S11" i="110" s="1"/>
  <c r="Y11" i="110" s="1"/>
  <c r="P7" i="110"/>
  <c r="S7" i="110" s="1"/>
  <c r="Y7" i="110" s="1"/>
  <c r="P11" i="80"/>
  <c r="S11" i="80" s="1"/>
  <c r="X11" i="80" s="1"/>
  <c r="P10" i="80"/>
  <c r="S10" i="80" s="1"/>
  <c r="X10" i="80" s="1"/>
  <c r="P7" i="80"/>
  <c r="S7" i="80" s="1"/>
  <c r="X7" i="80" s="1"/>
  <c r="P12" i="119"/>
  <c r="S12" i="119" s="1"/>
  <c r="X12" i="119" s="1"/>
  <c r="P10" i="119"/>
  <c r="S10" i="119" s="1"/>
  <c r="P11" i="119"/>
  <c r="S11" i="119" s="1"/>
  <c r="X11" i="119" s="1"/>
  <c r="P7" i="119"/>
  <c r="S7" i="119" s="1"/>
  <c r="P10" i="90"/>
  <c r="P9" i="90"/>
  <c r="P11" i="90"/>
  <c r="P12" i="99"/>
  <c r="S12" i="99" s="1"/>
  <c r="X12" i="99" s="1"/>
  <c r="P11" i="99"/>
  <c r="S11" i="99" s="1"/>
  <c r="X11" i="99" s="1"/>
  <c r="P13" i="99"/>
  <c r="S13" i="99" s="1"/>
  <c r="X13" i="99" s="1"/>
  <c r="P7" i="99"/>
  <c r="S7" i="99" s="1"/>
  <c r="X7" i="99" s="1"/>
  <c r="P7" i="86"/>
  <c r="P7" i="58"/>
  <c r="S7" i="58" s="1"/>
  <c r="X7" i="58" s="1"/>
  <c r="P11" i="64"/>
  <c r="S11" i="64" s="1"/>
  <c r="X11" i="64" s="1"/>
  <c r="P7" i="64"/>
  <c r="P12" i="76"/>
  <c r="S12" i="76" s="1"/>
  <c r="P13" i="76"/>
  <c r="S13" i="76" s="1"/>
  <c r="Y13" i="76" s="1"/>
  <c r="P7" i="76"/>
  <c r="P9" i="81"/>
  <c r="S9" i="81" s="1"/>
  <c r="P10" i="81"/>
  <c r="S10" i="81" s="1"/>
  <c r="P7" i="81"/>
  <c r="P11" i="94"/>
  <c r="P10" i="94"/>
  <c r="P12" i="94"/>
  <c r="P7" i="94"/>
  <c r="P10" i="69"/>
  <c r="S10" i="69" s="1"/>
  <c r="Y10" i="69" s="1"/>
  <c r="P11" i="69"/>
  <c r="S11" i="69" s="1"/>
  <c r="P7" i="69"/>
  <c r="P14" i="83"/>
  <c r="S14" i="83" s="1"/>
  <c r="P15" i="83"/>
  <c r="S15" i="83" s="1"/>
  <c r="P12" i="83"/>
  <c r="S12" i="83" s="1"/>
  <c r="X12" i="83" s="1"/>
  <c r="P11" i="83"/>
  <c r="S11" i="83" s="1"/>
  <c r="P13" i="83"/>
  <c r="S13" i="83" s="1"/>
  <c r="P7" i="83"/>
  <c r="Y7" i="63"/>
  <c r="P9" i="75"/>
  <c r="P7" i="75"/>
  <c r="P8" i="57"/>
  <c r="P7" i="57"/>
  <c r="S7" i="57" s="1"/>
  <c r="X7" i="57" s="1"/>
  <c r="X9" i="98" l="1"/>
  <c r="X7" i="119"/>
  <c r="X20" i="119" s="1"/>
  <c r="S20" i="119"/>
  <c r="S7" i="100"/>
  <c r="S16" i="100" s="1"/>
  <c r="P16" i="100"/>
  <c r="S20" i="105"/>
  <c r="X7" i="68"/>
  <c r="X15" i="68" s="1"/>
  <c r="S15" i="68"/>
  <c r="S8" i="57"/>
  <c r="S9" i="57" s="1"/>
  <c r="P9" i="57"/>
  <c r="P21" i="111"/>
  <c r="S9" i="123"/>
  <c r="P13" i="123"/>
  <c r="S7" i="120"/>
  <c r="S21" i="120" s="1"/>
  <c r="P21" i="120"/>
  <c r="S7" i="106"/>
  <c r="Y7" i="106" s="1"/>
  <c r="Y18" i="106" s="1"/>
  <c r="P18" i="106"/>
  <c r="X20" i="105"/>
  <c r="S10" i="89"/>
  <c r="Y10" i="89" s="1"/>
  <c r="S11" i="89"/>
  <c r="S9" i="89"/>
  <c r="Y9" i="89" s="1"/>
  <c r="S12" i="89"/>
  <c r="P18" i="81"/>
  <c r="S10" i="94"/>
  <c r="S11" i="94"/>
  <c r="S12" i="94"/>
  <c r="P15" i="94"/>
  <c r="S9" i="84"/>
  <c r="S13" i="84" s="1"/>
  <c r="P14" i="85"/>
  <c r="S7" i="81"/>
  <c r="S15" i="67"/>
  <c r="P15" i="67"/>
  <c r="S7" i="74"/>
  <c r="S7" i="64"/>
  <c r="P19" i="64"/>
  <c r="S7" i="69"/>
  <c r="P23" i="69"/>
  <c r="S17" i="91"/>
  <c r="P17" i="91"/>
  <c r="X7" i="131"/>
  <c r="X21" i="131" s="1"/>
  <c r="S21" i="131"/>
  <c r="S7" i="76"/>
  <c r="S21" i="76" s="1"/>
  <c r="P21" i="76"/>
  <c r="S7" i="94"/>
  <c r="Y16" i="63"/>
  <c r="S16" i="63"/>
  <c r="S7" i="83"/>
  <c r="S24" i="83" s="1"/>
  <c r="P24" i="83"/>
  <c r="P15" i="75"/>
  <c r="P20" i="90"/>
  <c r="S7" i="111"/>
  <c r="X21" i="99"/>
  <c r="P18" i="92"/>
  <c r="X17" i="91"/>
  <c r="S18" i="92"/>
  <c r="S7" i="86"/>
  <c r="X7" i="86" s="1"/>
  <c r="X22" i="86" s="1"/>
  <c r="S7" i="124"/>
  <c r="X7" i="124" s="1"/>
  <c r="X23" i="124" s="1"/>
  <c r="S20" i="132"/>
  <c r="X20" i="132"/>
  <c r="S18" i="66"/>
  <c r="S7" i="103"/>
  <c r="S9" i="90"/>
  <c r="S11" i="90"/>
  <c r="Y11" i="90" s="1"/>
  <c r="S10" i="90"/>
  <c r="S8" i="130"/>
  <c r="S7" i="130"/>
  <c r="S8" i="70"/>
  <c r="X21" i="122"/>
  <c r="P16" i="130"/>
  <c r="P18" i="66"/>
  <c r="P20" i="105"/>
  <c r="Y19" i="110"/>
  <c r="S7" i="75"/>
  <c r="S9" i="75"/>
  <c r="X21" i="80"/>
  <c r="P15" i="68"/>
  <c r="X20" i="59"/>
  <c r="W52" i="57"/>
  <c r="R21" i="131"/>
  <c r="O21" i="131"/>
  <c r="P21" i="131"/>
  <c r="R23" i="124"/>
  <c r="O23" i="124"/>
  <c r="P23" i="124"/>
  <c r="S21" i="122"/>
  <c r="P21" i="122"/>
  <c r="O21" i="122"/>
  <c r="N21" i="122"/>
  <c r="O21" i="120"/>
  <c r="R18" i="106"/>
  <c r="O18" i="106"/>
  <c r="O24" i="83"/>
  <c r="P16" i="63"/>
  <c r="O16" i="63"/>
  <c r="N16" i="63"/>
  <c r="O9" i="134"/>
  <c r="N9" i="134"/>
  <c r="N15" i="75"/>
  <c r="X7" i="75" l="1"/>
  <c r="S15" i="75"/>
  <c r="S19" i="74"/>
  <c r="S18" i="106"/>
  <c r="S15" i="94"/>
  <c r="X7" i="120"/>
  <c r="X21" i="120" s="1"/>
  <c r="X9" i="57"/>
  <c r="X13" i="123"/>
  <c r="S13" i="123"/>
  <c r="Y19" i="89"/>
  <c r="X7" i="103"/>
  <c r="Y7" i="76"/>
  <c r="Y21" i="76" s="1"/>
  <c r="Y7" i="81"/>
  <c r="X7" i="83"/>
  <c r="X24" i="83" s="1"/>
  <c r="Y7" i="69"/>
  <c r="S23" i="69"/>
  <c r="X7" i="64"/>
  <c r="X19" i="64" s="1"/>
  <c r="S19" i="64"/>
  <c r="Y7" i="94"/>
  <c r="Y7" i="111"/>
  <c r="Y21" i="111" s="1"/>
  <c r="S21" i="111"/>
  <c r="Y20" i="90"/>
  <c r="S20" i="90"/>
  <c r="X14" i="58"/>
  <c r="X18" i="92"/>
  <c r="S16" i="130"/>
  <c r="X16" i="130"/>
  <c r="X18" i="66"/>
  <c r="X15" i="75"/>
  <c r="S20" i="59"/>
  <c r="R20" i="59"/>
  <c r="O20" i="59"/>
  <c r="N20" i="59"/>
  <c r="O15" i="75" l="1"/>
  <c r="P9" i="134"/>
  <c r="R21" i="122"/>
  <c r="R10" i="133"/>
  <c r="Q10" i="133"/>
  <c r="N10" i="133"/>
  <c r="M10" i="133"/>
  <c r="S8" i="133"/>
  <c r="S10" i="133" s="1"/>
  <c r="O8" i="133"/>
  <c r="O10" i="133" s="1"/>
  <c r="S19" i="89"/>
  <c r="R19" i="89"/>
  <c r="O19" i="89"/>
  <c r="O7" i="128"/>
  <c r="R19" i="110"/>
  <c r="S19" i="110"/>
  <c r="N19" i="110"/>
  <c r="R21" i="80"/>
  <c r="S21" i="80"/>
  <c r="S21" i="99"/>
  <c r="R21" i="99"/>
  <c r="O21" i="99"/>
  <c r="O22" i="86"/>
  <c r="R22" i="86"/>
  <c r="S22" i="86"/>
  <c r="N22" i="86"/>
  <c r="S23" i="124"/>
  <c r="E39" i="95"/>
  <c r="R11" i="95"/>
  <c r="Q11" i="95"/>
  <c r="N11" i="95"/>
  <c r="M11" i="95"/>
  <c r="O20" i="119"/>
  <c r="N20" i="119"/>
  <c r="O7" i="95"/>
  <c r="O8" i="95"/>
  <c r="N19" i="89"/>
  <c r="S9" i="95"/>
  <c r="O9" i="95"/>
  <c r="S8" i="95"/>
  <c r="S7" i="95"/>
  <c r="S14" i="58"/>
  <c r="R14" i="58"/>
  <c r="O14" i="58"/>
  <c r="O9" i="128" l="1"/>
  <c r="P7" i="128"/>
  <c r="P19" i="74"/>
  <c r="S11" i="95"/>
  <c r="P22" i="86"/>
  <c r="P21" i="99"/>
  <c r="O11" i="95"/>
  <c r="P20" i="119"/>
  <c r="P14" i="58"/>
  <c r="O19" i="110"/>
  <c r="P20" i="59"/>
  <c r="P19" i="89"/>
  <c r="P19" i="110"/>
  <c r="P21" i="80"/>
  <c r="P9" i="128" l="1"/>
  <c r="S7" i="128"/>
  <c r="W52" i="134"/>
  <c r="S9" i="128" l="1"/>
  <c r="X7" i="128"/>
  <c r="X9" i="128" s="1"/>
  <c r="W5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Local Admin</author>
  </authors>
  <commentList>
    <comment ref="N14" authorId="0" shapeId="0" xr:uid="{00000000-0006-0000-0D00-000001000000}">
      <text>
        <r>
          <rPr>
            <b/>
            <sz val="9"/>
            <color indexed="81"/>
            <rFont val="Tahoma"/>
            <family val="2"/>
          </rPr>
          <t>Local Admin:</t>
        </r>
        <r>
          <rPr>
            <sz val="9"/>
            <color indexed="81"/>
            <rFont val="Tahoma"/>
            <family val="2"/>
          </rPr>
          <t xml:space="preserve">
Original allocation includes $24,791.80 of AY 22; That AY closed 8/22.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Local Admin</author>
  </authors>
  <commentList>
    <comment ref="B8" authorId="0" shapeId="0" xr:uid="{00000000-0006-0000-2800-000001000000}">
      <text>
        <r>
          <rPr>
            <b/>
            <sz val="9"/>
            <color indexed="81"/>
            <rFont val="Tahoma"/>
            <family val="2"/>
          </rPr>
          <t>Local Admin:</t>
        </r>
        <r>
          <rPr>
            <sz val="9"/>
            <color indexed="81"/>
            <rFont val="Tahoma"/>
            <family val="2"/>
          </rPr>
          <t xml:space="preserve">
Has 2023 budget and 2023 award year, no budget for the last 5 years</t>
        </r>
      </text>
    </comment>
  </commentList>
</comments>
</file>

<file path=xl/sharedStrings.xml><?xml version="1.0" encoding="utf-8"?>
<sst xmlns="http://schemas.openxmlformats.org/spreadsheetml/2006/main" count="6542" uniqueCount="366">
  <si>
    <t>Academy for Positive Learning</t>
  </si>
  <si>
    <t>Program Title</t>
  </si>
  <si>
    <t>CFDA #</t>
  </si>
  <si>
    <t>Award #</t>
  </si>
  <si>
    <t>Awarding Federal Agency</t>
  </si>
  <si>
    <t>Project Period</t>
  </si>
  <si>
    <t>Amount</t>
  </si>
  <si>
    <t>U.S. Dept. of Education</t>
  </si>
  <si>
    <t>Title 1 Part A Education of Disadvantaged Children &amp; Youth</t>
  </si>
  <si>
    <t>Believers Academy</t>
  </si>
  <si>
    <t>Everglades Preparatory Academy</t>
  </si>
  <si>
    <t>Montessori Academy of Early Enrichment</t>
  </si>
  <si>
    <t>Potentials Charter School</t>
  </si>
  <si>
    <t>G-Star School of the Arts for Motion Pictures and Television</t>
  </si>
  <si>
    <t>Palm Beach School for Autism</t>
  </si>
  <si>
    <t>Imagine Schools - Chancellor Campus</t>
  </si>
  <si>
    <t>Fund</t>
  </si>
  <si>
    <t>Ben Gamla</t>
  </si>
  <si>
    <t>Gardens School of Technology Arts</t>
  </si>
  <si>
    <t>Quantum High School</t>
  </si>
  <si>
    <t>Worthington High School</t>
  </si>
  <si>
    <t>Renaissance Charter School at West Palm Beach</t>
  </si>
  <si>
    <t>Carl D. Perkins - Career &amp; Technical Education, Secondary Sec. 131</t>
  </si>
  <si>
    <t>Total</t>
  </si>
  <si>
    <t>Renaissance Charter School at Summit</t>
  </si>
  <si>
    <t>Revised</t>
  </si>
  <si>
    <t>Incr&lt;Decr&gt;</t>
  </si>
  <si>
    <t>Original</t>
  </si>
  <si>
    <t>Award</t>
  </si>
  <si>
    <t>Cash</t>
  </si>
  <si>
    <t>Payments</t>
  </si>
  <si>
    <t>On-Behalf</t>
  </si>
  <si>
    <t>*</t>
  </si>
  <si>
    <t>**</t>
  </si>
  <si>
    <t>Paid To</t>
  </si>
  <si>
    <t>On-Behalf Amount</t>
  </si>
  <si>
    <t>Date Paid</t>
  </si>
  <si>
    <t>Description</t>
  </si>
  <si>
    <t>TOTAL</t>
  </si>
  <si>
    <r>
      <rPr>
        <b/>
        <sz val="11"/>
        <color rgb="FFFF0000"/>
        <rFont val="Times New Roman"/>
        <family val="1"/>
      </rPr>
      <t>*</t>
    </r>
    <r>
      <rPr>
        <b/>
        <sz val="11"/>
        <color theme="1"/>
        <rFont val="Times New Roman"/>
        <family val="1"/>
      </rPr>
      <t xml:space="preserve">  On-Behalf Payment Detail:</t>
    </r>
  </si>
  <si>
    <t>Inlet Grove Community High School</t>
  </si>
  <si>
    <t>Seagull Academy for Independent Living (SAIL)</t>
  </si>
  <si>
    <t>South Tech Charter Academy</t>
  </si>
  <si>
    <t>Western Academy Charter School</t>
  </si>
  <si>
    <t>Department # 0664</t>
  </si>
  <si>
    <t>Department # 3400</t>
  </si>
  <si>
    <t>Department # 3941</t>
  </si>
  <si>
    <t>Department # 2521</t>
  </si>
  <si>
    <t>Department # 3398</t>
  </si>
  <si>
    <t>Department # 4020</t>
  </si>
  <si>
    <t>Department # 3396</t>
  </si>
  <si>
    <t>Department # 3961</t>
  </si>
  <si>
    <t>Department # 3382</t>
  </si>
  <si>
    <t>Department # 3345</t>
  </si>
  <si>
    <t>Department # 3381</t>
  </si>
  <si>
    <t>Department # 1461</t>
  </si>
  <si>
    <t>Department # 3395</t>
  </si>
  <si>
    <t>Department # 3971</t>
  </si>
  <si>
    <t>Department # 3394</t>
  </si>
  <si>
    <t>Department # 2801</t>
  </si>
  <si>
    <t>Department # 2941</t>
  </si>
  <si>
    <t>Department # 2531</t>
  </si>
  <si>
    <t>Department # 3401</t>
  </si>
  <si>
    <t>Department # 4002</t>
  </si>
  <si>
    <t>Department # 3431</t>
  </si>
  <si>
    <t>Department # 3083</t>
  </si>
  <si>
    <t>Department # 2791</t>
  </si>
  <si>
    <t>Department # 3391</t>
  </si>
  <si>
    <t>Department # 1571</t>
  </si>
  <si>
    <t>Department # 3441</t>
  </si>
  <si>
    <t>Department # 2911</t>
  </si>
  <si>
    <t>Department # 3421</t>
  </si>
  <si>
    <t>Somerset Academy Canyons High School</t>
  </si>
  <si>
    <t>Department # 4013</t>
  </si>
  <si>
    <t>Somerset Academy Boca East</t>
  </si>
  <si>
    <t>Department # 3413</t>
  </si>
  <si>
    <t>Somerset Academy Boca Middle School</t>
  </si>
  <si>
    <t>Department # 4041</t>
  </si>
  <si>
    <t>Somerset Academy Canyons Middle School</t>
  </si>
  <si>
    <t>Department # 4012</t>
  </si>
  <si>
    <t>Department # 4001</t>
  </si>
  <si>
    <t>Expenditure under the applicable Federal Award</t>
  </si>
  <si>
    <r>
      <t>**</t>
    </r>
    <r>
      <rPr>
        <sz val="10.5"/>
        <rFont val="Times New Roman"/>
        <family val="1"/>
      </rPr>
      <t xml:space="preserve"> Required to be recorded as Revenue and </t>
    </r>
  </si>
  <si>
    <t>Renaissance Charter School at Wellington</t>
  </si>
  <si>
    <t>Department # 4051</t>
  </si>
  <si>
    <t>Renaissance Charter School at Central Palm</t>
  </si>
  <si>
    <t>Renaissance Charter School at Cypress</t>
  </si>
  <si>
    <t>Department # 4050</t>
  </si>
  <si>
    <t>Department # 3924</t>
  </si>
  <si>
    <t>Department # 4061</t>
  </si>
  <si>
    <t>Glades Academy Inc.</t>
  </si>
  <si>
    <t xml:space="preserve"> </t>
  </si>
  <si>
    <t>University Prep Academy</t>
  </si>
  <si>
    <t>Department # 4080</t>
  </si>
  <si>
    <t>Department # 4081</t>
  </si>
  <si>
    <t>84.010 Title I, Part A, Basic</t>
  </si>
  <si>
    <t>FAIN#</t>
  </si>
  <si>
    <t>S010A150009</t>
  </si>
  <si>
    <t>Palm Beach County School District Contacts:</t>
  </si>
  <si>
    <t>Title I</t>
  </si>
  <si>
    <t>IDEA</t>
  </si>
  <si>
    <t>Name</t>
  </si>
  <si>
    <t>Phone#</t>
  </si>
  <si>
    <t>Linda Guzman</t>
  </si>
  <si>
    <t>Carl D. Perkins</t>
  </si>
  <si>
    <t>561-434-8967</t>
  </si>
  <si>
    <t>561-434-8674</t>
  </si>
  <si>
    <t>Federal Award Date</t>
  </si>
  <si>
    <t>84.027 IDEA Part B -K-12 Entitlement</t>
  </si>
  <si>
    <t>H027A150024</t>
  </si>
  <si>
    <t>V048A150009</t>
  </si>
  <si>
    <t>TERMS AND SPECIAL CONDITIONS</t>
  </si>
  <si>
    <r>
      <t xml:space="preserve">This project and any amendments are subject to the procedures outlined in the </t>
    </r>
    <r>
      <rPr>
        <u/>
        <sz val="11"/>
        <color theme="1"/>
        <rFont val="Times New Roman"/>
        <family val="1"/>
      </rPr>
      <t>Project Application and Amendment Procedures for Federal and State Programs</t>
    </r>
    <r>
      <rPr>
        <sz val="11"/>
        <color theme="1"/>
        <rFont val="Times New Roman"/>
        <family val="1"/>
      </rPr>
      <t xml:space="preserve"> (Green Book) and the General Assurances for Participation in Federal and State Programs.</t>
    </r>
  </si>
  <si>
    <t>CFDA#/Name</t>
  </si>
  <si>
    <t>IDEA, Part B -K-12, Entitlement</t>
  </si>
  <si>
    <t>As a sub-recipient of Federal funds there is a requirement that you permit the Palm Beach County School District and auditors to have access to your records and financial statements as necessary for the Palm Beach County School District to meet the requirements of section, 200.300 Statutory and national policy requirements through 300.309 Period of performance, and Subpart F-Audit Requirements of this Part.</t>
  </si>
  <si>
    <t>84.048 Carl D Perkins Career &amp; Technical Education</t>
  </si>
  <si>
    <t>Last Date to Incur Expenditures</t>
  </si>
  <si>
    <t>Last Date to Submit Reimbursement Request/Close out Grants</t>
  </si>
  <si>
    <t>Restricted Indirect Cost Rate+</t>
  </si>
  <si>
    <t>Unrestricted Indirect Cost Rate+</t>
  </si>
  <si>
    <t>07/01/2016 - 06/30/2017</t>
  </si>
  <si>
    <t>500-1617A-7CS01</t>
  </si>
  <si>
    <t>Department # 4100</t>
  </si>
  <si>
    <t>Department # 4090</t>
  </si>
  <si>
    <t>Connections Education Center PB</t>
  </si>
  <si>
    <t>Department # 4091</t>
  </si>
  <si>
    <t>Somerset Academy Lakes</t>
  </si>
  <si>
    <t>Federal Grant Allocations/Reimbursements as of :</t>
  </si>
  <si>
    <t>Department # 4102</t>
  </si>
  <si>
    <t>July 1, 2018 - June 30, 2019</t>
  </si>
  <si>
    <t>500-2129B-9CB01</t>
  </si>
  <si>
    <t>500-2639B-9CB01</t>
  </si>
  <si>
    <t>07/01/18 - 06/30/19</t>
  </si>
  <si>
    <t>FY19</t>
  </si>
  <si>
    <t>https://www2.ed.gov/policy/fund/guid/uniform-guidance/index.html</t>
  </si>
  <si>
    <t>Pursuant to OMB Uniform Guidance (2 CFR 200.501), "Each non-federal entity that expends $750,000 or more in any fiscal year of such non-federal entity shall be required to have a "Single or program specific audit".  For further information, please see link below.</t>
  </si>
  <si>
    <t>SLAM Boca Middle/High</t>
  </si>
  <si>
    <t>Department # 4103</t>
  </si>
  <si>
    <t>Reimbursements as of 12/31/18</t>
  </si>
  <si>
    <t>Indirect Cost Plan - 2018-19</t>
  </si>
  <si>
    <t>The Learning Academy @ the Els Center of Excellence</t>
  </si>
  <si>
    <t>The Learning Center @ the Els Center of Excellence</t>
  </si>
  <si>
    <t>DUNS #150889900</t>
  </si>
  <si>
    <t>DUNS #179459669</t>
  </si>
  <si>
    <t>DUNS #064706796</t>
  </si>
  <si>
    <t>561-434-7371</t>
  </si>
  <si>
    <t>Michelle Martin</t>
  </si>
  <si>
    <t>Tangela Steele</t>
  </si>
  <si>
    <t>561-649-6868</t>
  </si>
  <si>
    <t>Sports Leadership and Management (SLAM) Middle</t>
  </si>
  <si>
    <t>Department # 4030</t>
  </si>
  <si>
    <t>Olympus International Academy</t>
  </si>
  <si>
    <t>DUNS # 117026631</t>
  </si>
  <si>
    <t>FY20</t>
  </si>
  <si>
    <t>July 1, 2019 - June 30, 2020</t>
  </si>
  <si>
    <t>21st CCLC</t>
  </si>
  <si>
    <t>Department # 4111</t>
  </si>
  <si>
    <t>Somerset Academy of the Arts</t>
  </si>
  <si>
    <t>Department # 4031</t>
  </si>
  <si>
    <t>South Tech Success</t>
  </si>
  <si>
    <t>Department # 4121</t>
  </si>
  <si>
    <t>Indirect Cost Plan - 2019-20</t>
  </si>
  <si>
    <r>
      <t>*Note - To see Indirect Cost Plan - 2019-20 - The School District of Palm Beach County Website/Student &amp; Parents/School Choice/Charter Schools/</t>
    </r>
    <r>
      <rPr>
        <b/>
        <u/>
        <sz val="11"/>
        <color theme="10"/>
        <rFont val="Calibri"/>
        <family val="2"/>
        <scheme val="minor"/>
      </rPr>
      <t>Charter School Fiscal Oversight</t>
    </r>
  </si>
  <si>
    <t>Franklin Academy - Palm Beach Gardens</t>
  </si>
  <si>
    <t>DUNS # 080139612</t>
  </si>
  <si>
    <t>DUNS # 179459669</t>
  </si>
  <si>
    <t>Reimbursements as of 09/30/2019</t>
  </si>
  <si>
    <t xml:space="preserve">Somerset Academy JFK </t>
  </si>
  <si>
    <t>DUNS #  968049465</t>
  </si>
  <si>
    <t>UniSIG</t>
  </si>
  <si>
    <t>Palm Beach Preparatory Charter Academy</t>
  </si>
  <si>
    <t>Ed Venture Charter School</t>
  </si>
  <si>
    <t>South Tech Academy</t>
  </si>
  <si>
    <t>Title IV Student Support and Academic Enrichment</t>
  </si>
  <si>
    <t>S425D210052</t>
  </si>
  <si>
    <t>500-1241A-1CR01</t>
  </si>
  <si>
    <t>Jennifer Zapata</t>
  </si>
  <si>
    <t>04/02/21 - 09/30/23</t>
  </si>
  <si>
    <t>08/20/21 - 09/30/23</t>
  </si>
  <si>
    <t>07/01/21 - 09/30/23</t>
  </si>
  <si>
    <t>CRRSA ESSER II - Technology Assistance</t>
  </si>
  <si>
    <t>500-1241B-1CR01</t>
  </si>
  <si>
    <t>500-1241D-1CR01</t>
  </si>
  <si>
    <t>500-1241E-1CR01</t>
  </si>
  <si>
    <t>84.425U ARP ESSER</t>
  </si>
  <si>
    <t>S425U210052</t>
  </si>
  <si>
    <t>500-1211A-2C001</t>
  </si>
  <si>
    <t>12/17/21 - 09/30/24</t>
  </si>
  <si>
    <t>CRRSA ESSER II - Civic Literacy Excellence Initiatives - Civics Curricula</t>
  </si>
  <si>
    <t>500-1281E-2C001</t>
  </si>
  <si>
    <t>CRRSA ESSER II - Literacy - Reading Tutoring for K-3 Students</t>
  </si>
  <si>
    <t>500-1241P-2C001</t>
  </si>
  <si>
    <t>CRRSA ESSER II - Lump Sum Balance</t>
  </si>
  <si>
    <t>`</t>
  </si>
  <si>
    <t>Palm Beach Maritime Academy Elementary</t>
  </si>
  <si>
    <t>Palm Beach Maritime Academy Secondary</t>
  </si>
  <si>
    <t>Department # 4131</t>
  </si>
  <si>
    <t>Somerset Academy Wellington High School</t>
  </si>
  <si>
    <t>ALN/Name</t>
  </si>
  <si>
    <t>12/13/21 - 09/30/23</t>
  </si>
  <si>
    <t>01/01/22 - 09/30/23</t>
  </si>
  <si>
    <t>ARP High Impact Reading Interventions &amp; Targeted Supports (HIITS)</t>
  </si>
  <si>
    <t>500-1211D-2CR01</t>
  </si>
  <si>
    <t>07/18/22 - 09/30/24</t>
  </si>
  <si>
    <t>Fred Passelli</t>
  </si>
  <si>
    <t>561-434-8636</t>
  </si>
  <si>
    <t>Nicole Smith</t>
  </si>
  <si>
    <t>561-434-8111</t>
  </si>
  <si>
    <t>TAPS</t>
  </si>
  <si>
    <t>22A211</t>
  </si>
  <si>
    <t>22A170</t>
  </si>
  <si>
    <t>ARP ESSER III Formula Grants to LEAs (80%)</t>
  </si>
  <si>
    <t>22A175</t>
  </si>
  <si>
    <t>22A223</t>
  </si>
  <si>
    <t>22A206</t>
  </si>
  <si>
    <t>22A173</t>
  </si>
  <si>
    <t>21A164</t>
  </si>
  <si>
    <t>Grant - Program Title</t>
  </si>
  <si>
    <t>Title 1 Part A - Education of Disadvantaged Children &amp; Youth</t>
  </si>
  <si>
    <t>Original Allocation Amount</t>
  </si>
  <si>
    <t>Incr &lt;Decr&gt; in Allocation Amount</t>
  </si>
  <si>
    <t>Revised Allocation Amount</t>
  </si>
  <si>
    <t>Cash Payments</t>
  </si>
  <si>
    <t>ESSER II-Supplemental Programm</t>
  </si>
  <si>
    <t>23A228</t>
  </si>
  <si>
    <t>500-1281N-3CR01</t>
  </si>
  <si>
    <t>.</t>
  </si>
  <si>
    <t>Phone #</t>
  </si>
  <si>
    <t>ARP ESSER III</t>
  </si>
  <si>
    <t>Total Payments:</t>
  </si>
  <si>
    <t>Total Payments</t>
  </si>
  <si>
    <t>84.425D CRRSA ESSER</t>
  </si>
  <si>
    <t>CRRSA ESSER II-Supplemental Programming</t>
  </si>
  <si>
    <t>11/29/22 - 09/30/23</t>
  </si>
  <si>
    <t>84.425D CRSSA ESSER</t>
  </si>
  <si>
    <t>ESSER III ARP</t>
  </si>
  <si>
    <t>ESSER II CRRSA</t>
  </si>
  <si>
    <t>ESSER III</t>
  </si>
  <si>
    <t>CRRSA ESSER II - Supplemental Programming</t>
  </si>
  <si>
    <t>CRRSA ESSER II Coronavirus Response &amp; Relief Supplemental</t>
  </si>
  <si>
    <t>CRRSA ESSER II - Supplemental Programm</t>
  </si>
  <si>
    <t>Title II, Part A</t>
  </si>
  <si>
    <t>Title I Part A Education of Disadvantaged Children &amp; Youth</t>
  </si>
  <si>
    <t>06/29/22 - 09/30/24</t>
  </si>
  <si>
    <t>Title I, Part A - Unified School Improvement</t>
  </si>
  <si>
    <t>84.010 School Improvement - Title I, Part A 1003</t>
  </si>
  <si>
    <t>500-2262B-3C001</t>
  </si>
  <si>
    <t>Amount School Forfeited</t>
  </si>
  <si>
    <t>School Opt Out</t>
  </si>
  <si>
    <t>School opt out</t>
  </si>
  <si>
    <r>
      <rPr>
        <b/>
        <sz val="11"/>
        <rFont val="Calibri"/>
        <family val="2"/>
        <scheme val="minor"/>
      </rPr>
      <t>On-Behalf Payments</t>
    </r>
    <r>
      <rPr>
        <b/>
        <sz val="11"/>
        <color rgb="FFFF0000"/>
        <rFont val="Calibri"/>
        <family val="2"/>
        <scheme val="minor"/>
      </rPr>
      <t xml:space="preserve">
*</t>
    </r>
  </si>
  <si>
    <r>
      <rPr>
        <b/>
        <sz val="11"/>
        <rFont val="Calibri"/>
        <family val="2"/>
        <scheme val="minor"/>
      </rPr>
      <t>Total Payments</t>
    </r>
    <r>
      <rPr>
        <sz val="11"/>
        <color rgb="FF00B0F0"/>
        <rFont val="Calibri"/>
        <family val="2"/>
        <scheme val="minor"/>
      </rPr>
      <t xml:space="preserve">
**</t>
    </r>
  </si>
  <si>
    <r>
      <t xml:space="preserve">This project and any amendments are subject to the procedures outlined in the </t>
    </r>
    <r>
      <rPr>
        <u/>
        <sz val="11"/>
        <color theme="1"/>
        <rFont val="Calibri"/>
        <family val="2"/>
        <scheme val="minor"/>
      </rPr>
      <t>Project Application and Amendment Procedures for Federal and State Programs</t>
    </r>
    <r>
      <rPr>
        <sz val="11"/>
        <color theme="1"/>
        <rFont val="Calibri"/>
        <family val="2"/>
        <scheme val="minor"/>
      </rPr>
      <t xml:space="preserve"> (Green Book) and the General Assurances for Participation in Federal and State Programs.</t>
    </r>
  </si>
  <si>
    <r>
      <rPr>
        <sz val="11"/>
        <color rgb="FF00B0F0"/>
        <rFont val="Calibri"/>
        <family val="2"/>
        <scheme val="minor"/>
      </rPr>
      <t>**</t>
    </r>
    <r>
      <rPr>
        <sz val="11"/>
        <rFont val="Calibri"/>
        <family val="2"/>
        <scheme val="minor"/>
      </rPr>
      <t xml:space="preserve"> Required to be recorded as Revenue and </t>
    </r>
  </si>
  <si>
    <r>
      <rPr>
        <b/>
        <sz val="11"/>
        <color rgb="FFFF0000"/>
        <rFont val="Calibri"/>
        <family val="2"/>
        <scheme val="minor"/>
      </rPr>
      <t>*</t>
    </r>
    <r>
      <rPr>
        <b/>
        <sz val="11"/>
        <color theme="1"/>
        <rFont val="Calibri"/>
        <family val="2"/>
        <scheme val="minor"/>
      </rPr>
      <t xml:space="preserve">  On-Behalf Payment Detail:</t>
    </r>
  </si>
  <si>
    <r>
      <t>**</t>
    </r>
    <r>
      <rPr>
        <sz val="11"/>
        <rFont val="Calibri"/>
        <family val="2"/>
        <scheme val="minor"/>
      </rPr>
      <t xml:space="preserve"> Required to be recorded as Revenue and </t>
    </r>
  </si>
  <si>
    <t>Career Academy of the Palm Beaches</t>
  </si>
  <si>
    <t>South Tech Preparatory Academy</t>
  </si>
  <si>
    <t>Franklin Academy - Boynton Beach</t>
  </si>
  <si>
    <t>Florida Futures Academy - North Campus</t>
  </si>
  <si>
    <t>Bridge Prep Academy of Palm Beach</t>
  </si>
  <si>
    <t>SLAM High School Palm Beach</t>
  </si>
  <si>
    <t>July 1, 2023 - June 30, 2024</t>
  </si>
  <si>
    <t>Reimbursements through 6/30/2023</t>
  </si>
  <si>
    <t>Available Budget as of 7/1/2023</t>
  </si>
  <si>
    <t>24A001</t>
  </si>
  <si>
    <t>500-2124B-4CB01</t>
  </si>
  <si>
    <t>07/01/23 - 06/30/24</t>
  </si>
  <si>
    <r>
      <t>*Note - To see Indirect Cost Plan - 2023-24 - The School District of Palm Beach County Website/Student &amp; Parents/School Choice/Charter Schools/</t>
    </r>
    <r>
      <rPr>
        <b/>
        <u/>
        <sz val="11"/>
        <color theme="10"/>
        <rFont val="Calibri"/>
        <family val="2"/>
        <scheme val="minor"/>
      </rPr>
      <t>Charter School Fiscal Oversight</t>
    </r>
  </si>
  <si>
    <t>Indirect Cost Plan - 2023-24</t>
  </si>
  <si>
    <t>FY24 Unrestricted Indirect Cost Rate+</t>
  </si>
  <si>
    <t>FY24 Restricted Indirect Cost Rate+</t>
  </si>
  <si>
    <t>S010A230009</t>
  </si>
  <si>
    <t xml:space="preserve"> ARP ESSER Targeted Mathematics </t>
  </si>
  <si>
    <t>22A177</t>
  </si>
  <si>
    <t>500-1211K-2C001</t>
  </si>
  <si>
    <t>22B118</t>
  </si>
  <si>
    <t>500-1211R-2CR01</t>
  </si>
  <si>
    <t>22A221</t>
  </si>
  <si>
    <t>11/02/22 - 09/30/24</t>
  </si>
  <si>
    <t>22A218</t>
  </si>
  <si>
    <t>500-1211M-2CR01</t>
  </si>
  <si>
    <t>10/26/22 - 09/30/24</t>
  </si>
  <si>
    <t>22B119</t>
  </si>
  <si>
    <t>500-1211H-2CR01</t>
  </si>
  <si>
    <t>11/08/22 - 09/30/24</t>
  </si>
  <si>
    <t>23A238</t>
  </si>
  <si>
    <t>500-1211T-3CR01</t>
  </si>
  <si>
    <t>11/04/22 - 09/30/24</t>
  </si>
  <si>
    <t>500-1211G-2CR01</t>
  </si>
  <si>
    <t>24B004</t>
  </si>
  <si>
    <t>4260</t>
  </si>
  <si>
    <t>84.027X IDEA, Part B AR, K-12</t>
  </si>
  <si>
    <t>H027X210024</t>
  </si>
  <si>
    <t>24CR01</t>
  </si>
  <si>
    <t>500-2632R-2CB01</t>
  </si>
  <si>
    <t>ARP ESSER III Formula Grants to LEAs - Learning Loss (20%)</t>
  </si>
  <si>
    <t>ARP ESSER III Summer Learning Camps</t>
  </si>
  <si>
    <t>ARP ESSER Targeted Mathematics</t>
  </si>
  <si>
    <t>ARP ESSER III Instructional Materials</t>
  </si>
  <si>
    <t>ARP ESSER III - Intensive Afterschool and Weekend Academies (IAWA)</t>
  </si>
  <si>
    <t>ARP ESSER III - Supplemental Programming</t>
  </si>
  <si>
    <t>ARP ESSER III Targeted Mathematics</t>
  </si>
  <si>
    <t>4454</t>
  </si>
  <si>
    <t>4457</t>
  </si>
  <si>
    <t>4459</t>
  </si>
  <si>
    <t>4461</t>
  </si>
  <si>
    <t>4462</t>
  </si>
  <si>
    <t>4463</t>
  </si>
  <si>
    <t>ARP ESSER Instructional Mat</t>
  </si>
  <si>
    <t>ARP ESSER-Intensive Aftrschl</t>
  </si>
  <si>
    <t>ARP Supplemental Programming</t>
  </si>
  <si>
    <t>4452</t>
  </si>
  <si>
    <t xml:space="preserve"> 11/02/22 - 09/30/24 </t>
  </si>
  <si>
    <t xml:space="preserve"> 10/26/22 - 09/30/24 </t>
  </si>
  <si>
    <t xml:space="preserve"> 11/08/22 - 09/30/24 </t>
  </si>
  <si>
    <t xml:space="preserve"> 11/04/22 - 09/30/24 </t>
  </si>
  <si>
    <t>ARP ESSER III Targeted Mathematics &amp; STEM</t>
  </si>
  <si>
    <t>ARP IDEA K-12</t>
  </si>
  <si>
    <t>ARP ESSER II Targeted Mathematics</t>
  </si>
  <si>
    <t>ARP ESSER III-Intensive Afterschool and Weekend Academies (IAWA)</t>
  </si>
  <si>
    <t>S010A240009</t>
  </si>
  <si>
    <t>24A002</t>
  </si>
  <si>
    <t>08/01/23 - 07/31/24</t>
  </si>
  <si>
    <t>Title I, Part A - Unisig Supplemental Teacher and Administrator Allocation</t>
  </si>
  <si>
    <t>Closed grant</t>
  </si>
  <si>
    <t>84.048 Perkins V, Title I WIA Sect. 503</t>
  </si>
  <si>
    <t>V048A2300009</t>
  </si>
  <si>
    <t>500-1614S-4CS01</t>
  </si>
  <si>
    <t>21st Century Community Learning Centers-Renewability</t>
  </si>
  <si>
    <t>S287C2300009</t>
  </si>
  <si>
    <t>24B146</t>
  </si>
  <si>
    <t>Title I, Part A - Unified School Improvement Grant</t>
  </si>
  <si>
    <t>84.010A Title I Part A School Improvement 1003</t>
  </si>
  <si>
    <t>500-2263B-4C001</t>
  </si>
  <si>
    <t>24A025</t>
  </si>
  <si>
    <t>500-2263B-4CS01</t>
  </si>
  <si>
    <t>10/01/23 - 06/30/24</t>
  </si>
  <si>
    <t>84.287C 21st CCLC ESSA, Title IV, Part B</t>
  </si>
  <si>
    <t>500-2442B-2CRN4</t>
  </si>
  <si>
    <t>V048A230009</t>
  </si>
  <si>
    <t>24A318</t>
  </si>
  <si>
    <t>CRRSA ESSER II - Civic Literacy Excellence Initiatives - Civics Curriculum</t>
  </si>
  <si>
    <t>84.027A IDEA-Part B, Disc PL 108-446</t>
  </si>
  <si>
    <t>24C001</t>
  </si>
  <si>
    <t>500-2634B-4CB01</t>
  </si>
  <si>
    <t>H027A230024</t>
  </si>
  <si>
    <t>Title IV, Part A Student Support &amp; Academic Enrichment</t>
  </si>
  <si>
    <t>84.186A, Title IV, Part A, SSAE</t>
  </si>
  <si>
    <t>S424A230010</t>
  </si>
  <si>
    <t>24A120</t>
  </si>
  <si>
    <t>500-2414A-4C001</t>
  </si>
  <si>
    <t>School Improvement Support Plan</t>
  </si>
  <si>
    <t>84.010A - Title I Part A School Improvement 1003</t>
  </si>
  <si>
    <t>S010A220009</t>
  </si>
  <si>
    <t>500-2263B-4CSS1</t>
  </si>
  <si>
    <t>12/01/23 - 09/30/24</t>
  </si>
  <si>
    <t xml:space="preserve">IDEA K-12 ARP </t>
  </si>
  <si>
    <t>Federal Grant Allocations/Reimbursements as of: 03/31/2024</t>
  </si>
  <si>
    <t>Available Budget as of 03/31/2024</t>
  </si>
  <si>
    <t>Title II, Part A - Supporting Effective Instruction</t>
  </si>
  <si>
    <t>84.367A Title II</t>
  </si>
  <si>
    <t>S367A230009</t>
  </si>
  <si>
    <t>24A011</t>
  </si>
  <si>
    <t>500-2244C-4CT01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</si>
</sst>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
    <numFmt numFmtId="165" formatCode="mm/dd/yy;@"/>
    <numFmt numFmtId="166" formatCode="&quot;$&quot;#,##0.00"/>
  </numFmts>
  <fonts count="41" x14ac:knownFonts="1">
    <font>
      <sz val="11"/>
      <color theme="1"/>
      <name val="Calibri"/>
      <family val="2"/>
      <scheme val="minor"/>
    </font>
    <font>
      <sz val="11"/>
      <color theme="1"/>
      <name val="Calibri"/>
      <family val="2"/>
      <scheme val="minor"/>
    </font>
    <font>
      <b/>
      <sz val="12"/>
      <color theme="1"/>
      <name val="Times New Roman"/>
      <family val="1"/>
    </font>
    <font>
      <sz val="11"/>
      <color theme="1"/>
      <name val="Times New Roman"/>
      <family val="1"/>
    </font>
    <font>
      <u/>
      <sz val="11"/>
      <color theme="1"/>
      <name val="Times New Roman"/>
      <family val="1"/>
    </font>
    <font>
      <b/>
      <sz val="11"/>
      <color theme="1"/>
      <name val="Times New Roman"/>
      <family val="1"/>
    </font>
    <font>
      <sz val="11"/>
      <name val="Times New Roman"/>
      <family val="1"/>
    </font>
    <font>
      <b/>
      <sz val="11"/>
      <color rgb="FFFF0000"/>
      <name val="Times New Roman"/>
      <family val="1"/>
    </font>
    <font>
      <sz val="11"/>
      <color rgb="FF00B0F0"/>
      <name val="Times New Roman"/>
      <family val="1"/>
    </font>
    <font>
      <sz val="11"/>
      <color rgb="FFFF0000"/>
      <name val="Times New Roman"/>
      <family val="1"/>
    </font>
    <font>
      <b/>
      <sz val="11"/>
      <color indexed="8"/>
      <name val="Times New Roman"/>
      <family val="1"/>
    </font>
    <font>
      <b/>
      <sz val="10"/>
      <color theme="1"/>
      <name val="Times New Roman"/>
      <family val="1"/>
    </font>
    <font>
      <b/>
      <sz val="10"/>
      <color indexed="8"/>
      <name val="Times New Roman"/>
      <family val="1"/>
    </font>
    <font>
      <sz val="10"/>
      <name val="Arial"/>
      <family val="2"/>
    </font>
    <font>
      <sz val="10"/>
      <name val="Arial"/>
      <family val="2"/>
    </font>
    <font>
      <sz val="10.5"/>
      <name val="Times New Roman"/>
      <family val="1"/>
    </font>
    <font>
      <sz val="10.5"/>
      <color theme="1"/>
      <name val="Times New Roman"/>
      <family val="1"/>
    </font>
    <font>
      <sz val="10.5"/>
      <color rgb="FF00B0F0"/>
      <name val="Times New Roman"/>
      <family val="1"/>
    </font>
    <font>
      <b/>
      <sz val="8"/>
      <color theme="1"/>
      <name val="Times New Roman"/>
      <family val="1"/>
    </font>
    <font>
      <sz val="8"/>
      <color theme="1"/>
      <name val="Times New Roman"/>
      <family val="1"/>
    </font>
    <font>
      <u/>
      <sz val="11"/>
      <color theme="10"/>
      <name val="Calibri"/>
      <family val="2"/>
      <scheme val="minor"/>
    </font>
    <font>
      <b/>
      <sz val="11"/>
      <color indexed="10"/>
      <name val="Times New Roman"/>
      <family val="1"/>
    </font>
    <font>
      <sz val="9"/>
      <color theme="1"/>
      <name val="Times New Roman"/>
      <family val="1"/>
    </font>
    <font>
      <sz val="12"/>
      <color rgb="FF1155CC"/>
      <name val="Arial"/>
      <family val="2"/>
    </font>
    <font>
      <b/>
      <sz val="11"/>
      <color rgb="FF222222"/>
      <name val="Calibri"/>
      <family val="2"/>
      <scheme val="minor"/>
    </font>
    <font>
      <b/>
      <u/>
      <sz val="11"/>
      <color theme="10"/>
      <name val="Calibri"/>
      <family val="2"/>
      <scheme val="minor"/>
    </font>
    <font>
      <sz val="9"/>
      <color indexed="81"/>
      <name val="Tahoma"/>
      <family val="2"/>
    </font>
    <font>
      <b/>
      <sz val="9"/>
      <color indexed="81"/>
      <name val="Tahoma"/>
      <family val="2"/>
    </font>
    <font>
      <sz val="11"/>
      <color rgb="FFFF0000"/>
      <name val="Calibri"/>
      <family val="2"/>
      <scheme val="minor"/>
    </font>
    <font>
      <b/>
      <sz val="11"/>
      <color theme="1"/>
      <name val="Calibri"/>
      <family val="2"/>
      <scheme val="minor"/>
    </font>
    <font>
      <sz val="10"/>
      <name val="Arial"/>
      <family val="2"/>
    </font>
    <font>
      <b/>
      <sz val="11"/>
      <color rgb="FFFF0000"/>
      <name val="Calibri"/>
      <family val="2"/>
      <scheme val="minor"/>
    </font>
    <font>
      <b/>
      <sz val="11"/>
      <color indexed="10"/>
      <name val="Calibri"/>
      <family val="2"/>
      <scheme val="minor"/>
    </font>
    <font>
      <b/>
      <sz val="11"/>
      <color indexed="8"/>
      <name val="Calibri"/>
      <family val="2"/>
      <scheme val="minor"/>
    </font>
    <font>
      <b/>
      <sz val="11"/>
      <name val="Calibri"/>
      <family val="2"/>
      <scheme val="minor"/>
    </font>
    <font>
      <sz val="11"/>
      <color rgb="FF00B0F0"/>
      <name val="Calibri"/>
      <family val="2"/>
      <scheme val="minor"/>
    </font>
    <font>
      <u/>
      <sz val="11"/>
      <color theme="1"/>
      <name val="Calibri"/>
      <family val="2"/>
      <scheme val="minor"/>
    </font>
    <font>
      <sz val="11"/>
      <name val="Calibri"/>
      <family val="2"/>
      <scheme val="minor"/>
    </font>
    <font>
      <sz val="11"/>
      <color rgb="FF3D3D3D"/>
      <name val="Calibri"/>
      <family val="2"/>
      <scheme val="minor"/>
    </font>
    <font>
      <sz val="11"/>
      <color rgb="FF1155CC"/>
      <name val="Calibri"/>
      <family val="2"/>
      <scheme val="minor"/>
    </font>
    <font>
      <sz val="10"/>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14999847407452621"/>
        <bgColor indexed="64"/>
      </patternFill>
    </fill>
  </fills>
  <borders count="51">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double">
        <color indexed="64"/>
      </bottom>
      <diagonal/>
    </border>
    <border>
      <left style="hair">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top/>
      <bottom style="medium">
        <color indexed="64"/>
      </bottom>
      <diagonal/>
    </border>
    <border>
      <left style="thin">
        <color indexed="64"/>
      </left>
      <right style="thin">
        <color indexed="64"/>
      </right>
      <top/>
      <bottom style="medium">
        <color indexed="64"/>
      </bottom>
      <diagonal/>
    </border>
  </borders>
  <cellStyleXfs count="28">
    <xf numFmtId="0" fontId="0" fillId="0" borderId="0"/>
    <xf numFmtId="44" fontId="1" fillId="0" borderId="0" applyFont="0" applyFill="0" applyBorder="0" applyAlignment="0" applyProtection="0"/>
    <xf numFmtId="0" fontId="13" fillId="0" borderId="0"/>
    <xf numFmtId="43" fontId="14" fillId="0" borderId="0" applyFont="0" applyFill="0" applyBorder="0" applyAlignment="0" applyProtection="0"/>
    <xf numFmtId="44" fontId="14" fillId="0" borderId="0" applyFont="0" applyFill="0" applyBorder="0" applyAlignment="0" applyProtection="0"/>
    <xf numFmtId="0" fontId="14" fillId="0" borderId="7"/>
    <xf numFmtId="9" fontId="14"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7"/>
    <xf numFmtId="9" fontId="13" fillId="0" borderId="0" applyFont="0" applyFill="0" applyBorder="0" applyAlignment="0" applyProtection="0"/>
    <xf numFmtId="0" fontId="20"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0" fillId="0" borderId="0"/>
    <xf numFmtId="43" fontId="30" fillId="0" borderId="0" applyFont="0" applyFill="0" applyBorder="0" applyAlignment="0" applyProtection="0"/>
    <xf numFmtId="44" fontId="30" fillId="0" borderId="0" applyFont="0" applyFill="0" applyBorder="0" applyAlignment="0" applyProtection="0"/>
    <xf numFmtId="0" fontId="1" fillId="0" borderId="0"/>
    <xf numFmtId="44" fontId="1" fillId="0" borderId="0" applyFont="0" applyFill="0" applyBorder="0" applyAlignment="0" applyProtection="0"/>
    <xf numFmtId="0" fontId="20"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0" fillId="0" borderId="0"/>
    <xf numFmtId="43" fontId="40" fillId="0" borderId="0" applyFont="0" applyFill="0" applyBorder="0" applyAlignment="0" applyProtection="0"/>
    <xf numFmtId="44" fontId="40" fillId="0" borderId="0" applyFont="0" applyFill="0" applyBorder="0" applyAlignment="0" applyProtection="0"/>
    <xf numFmtId="0" fontId="40" fillId="0" borderId="0"/>
    <xf numFmtId="43" fontId="40" fillId="0" borderId="0" applyFont="0" applyFill="0" applyBorder="0" applyAlignment="0" applyProtection="0"/>
    <xf numFmtId="44" fontId="40" fillId="0" borderId="0" applyFont="0" applyFill="0" applyBorder="0" applyAlignment="0" applyProtection="0"/>
  </cellStyleXfs>
  <cellXfs count="614">
    <xf numFmtId="0" fontId="0" fillId="0" borderId="0" xfId="0"/>
    <xf numFmtId="0" fontId="2" fillId="0" borderId="0" xfId="0" applyFont="1"/>
    <xf numFmtId="0" fontId="3" fillId="0" borderId="0" xfId="0" applyFont="1"/>
    <xf numFmtId="0" fontId="5" fillId="0" borderId="0" xfId="0" applyFont="1" applyAlignment="1">
      <alignment horizontal="right"/>
    </xf>
    <xf numFmtId="0" fontId="5" fillId="0" borderId="0" xfId="0" applyFont="1" applyAlignment="1">
      <alignment horizontal="center"/>
    </xf>
    <xf numFmtId="0" fontId="5" fillId="0" borderId="0" xfId="0" applyFont="1"/>
    <xf numFmtId="0" fontId="5" fillId="0" borderId="0" xfId="0" applyFont="1" applyBorder="1" applyAlignment="1">
      <alignment horizontal="center"/>
    </xf>
    <xf numFmtId="0" fontId="3" fillId="0" borderId="1" xfId="0" applyFont="1" applyBorder="1"/>
    <xf numFmtId="0" fontId="3" fillId="0" borderId="0" xfId="0" applyFont="1" applyFill="1" applyBorder="1"/>
    <xf numFmtId="0" fontId="6" fillId="0" borderId="0" xfId="0" applyFont="1"/>
    <xf numFmtId="49" fontId="3" fillId="0" borderId="0" xfId="0" applyNumberFormat="1" applyFont="1" applyAlignment="1">
      <alignment horizontal="center"/>
    </xf>
    <xf numFmtId="44" fontId="3" fillId="0" borderId="0" xfId="1" applyFont="1" applyFill="1" applyAlignment="1">
      <alignment horizontal="center"/>
    </xf>
    <xf numFmtId="165" fontId="3" fillId="0" borderId="0" xfId="0" applyNumberFormat="1" applyFont="1" applyFill="1" applyAlignment="1">
      <alignment horizontal="center"/>
    </xf>
    <xf numFmtId="0" fontId="5" fillId="0" borderId="1" xfId="0" applyFont="1" applyFill="1" applyBorder="1"/>
    <xf numFmtId="0" fontId="3" fillId="0" borderId="0" xfId="0" applyFont="1" applyFill="1" applyAlignment="1">
      <alignment wrapText="1"/>
    </xf>
    <xf numFmtId="0" fontId="3" fillId="0" borderId="0" xfId="0" applyFont="1" applyAlignment="1">
      <alignment wrapText="1"/>
    </xf>
    <xf numFmtId="0" fontId="3" fillId="0" borderId="0" xfId="0" applyFont="1" applyFill="1" applyAlignment="1"/>
    <xf numFmtId="0" fontId="5" fillId="0" borderId="0" xfId="0" applyFont="1" applyFill="1" applyBorder="1" applyAlignment="1">
      <alignment horizontal="right"/>
    </xf>
    <xf numFmtId="44" fontId="3" fillId="0" borderId="4" xfId="0" applyNumberFormat="1" applyFont="1" applyBorder="1"/>
    <xf numFmtId="44" fontId="3" fillId="0" borderId="1" xfId="1" applyNumberFormat="1" applyFont="1" applyBorder="1"/>
    <xf numFmtId="44" fontId="3" fillId="0" borderId="1" xfId="0" applyNumberFormat="1" applyFont="1" applyBorder="1"/>
    <xf numFmtId="44" fontId="3" fillId="0" borderId="2" xfId="0" applyNumberFormat="1" applyFont="1" applyBorder="1"/>
    <xf numFmtId="0" fontId="3" fillId="0" borderId="3" xfId="0" applyFont="1" applyBorder="1"/>
    <xf numFmtId="0" fontId="3" fillId="0" borderId="2" xfId="0" applyFont="1" applyBorder="1"/>
    <xf numFmtId="0" fontId="3" fillId="0" borderId="0" xfId="0" applyFont="1" applyBorder="1"/>
    <xf numFmtId="0" fontId="5" fillId="0" borderId="0" xfId="0" applyFont="1" applyAlignment="1">
      <alignment horizontal="left"/>
    </xf>
    <xf numFmtId="0" fontId="3" fillId="0" borderId="0" xfId="0" applyFont="1" applyFill="1" applyAlignment="1">
      <alignment horizontal="left"/>
    </xf>
    <xf numFmtId="165" fontId="3" fillId="0" borderId="0" xfId="0" applyNumberFormat="1" applyFont="1" applyFill="1" applyAlignment="1">
      <alignment horizontal="right"/>
    </xf>
    <xf numFmtId="0" fontId="3" fillId="0" borderId="0" xfId="0" applyFont="1" applyAlignment="1"/>
    <xf numFmtId="44" fontId="3" fillId="0" borderId="0" xfId="1" applyFont="1" applyFill="1" applyAlignment="1"/>
    <xf numFmtId="165" fontId="3" fillId="0" borderId="0" xfId="0" applyNumberFormat="1" applyFont="1" applyFill="1" applyAlignment="1"/>
    <xf numFmtId="0" fontId="3" fillId="0" borderId="0" xfId="0" applyFont="1" applyFill="1" applyAlignment="1">
      <alignment horizontal="right"/>
    </xf>
    <xf numFmtId="0" fontId="3" fillId="0" borderId="0" xfId="0" applyFont="1" applyBorder="1" applyAlignment="1">
      <alignment horizontal="center"/>
    </xf>
    <xf numFmtId="44" fontId="6" fillId="0" borderId="0" xfId="0" applyNumberFormat="1" applyFont="1" applyFill="1" applyBorder="1" applyAlignment="1">
      <alignment horizontal="center"/>
    </xf>
    <xf numFmtId="0" fontId="10" fillId="0" borderId="0" xfId="0" applyFont="1"/>
    <xf numFmtId="0" fontId="3" fillId="0" borderId="0" xfId="0" applyFont="1" applyAlignment="1">
      <alignment horizontal="left"/>
    </xf>
    <xf numFmtId="0" fontId="3" fillId="0" borderId="1" xfId="0" applyFont="1" applyBorder="1" applyAlignment="1">
      <alignment horizontal="left"/>
    </xf>
    <xf numFmtId="0" fontId="15" fillId="0" borderId="0" xfId="0" applyFont="1" applyAlignment="1">
      <alignment horizontal="left"/>
    </xf>
    <xf numFmtId="0" fontId="16" fillId="0" borderId="0" xfId="0" applyFont="1"/>
    <xf numFmtId="0" fontId="15" fillId="0" borderId="1" xfId="0" applyFont="1" applyBorder="1" applyAlignment="1">
      <alignment horizontal="left"/>
    </xf>
    <xf numFmtId="0" fontId="15" fillId="0" borderId="2" xfId="0" applyFont="1" applyBorder="1" applyAlignment="1">
      <alignment horizontal="left"/>
    </xf>
    <xf numFmtId="0" fontId="16" fillId="0" borderId="1" xfId="0" applyFont="1" applyBorder="1"/>
    <xf numFmtId="0" fontId="16" fillId="0" borderId="2" xfId="0" applyFont="1" applyBorder="1"/>
    <xf numFmtId="0" fontId="16" fillId="0" borderId="0" xfId="0" applyFont="1" applyBorder="1"/>
    <xf numFmtId="0" fontId="17" fillId="0" borderId="0" xfId="0" applyFont="1" applyBorder="1" applyAlignment="1">
      <alignment horizontal="left"/>
    </xf>
    <xf numFmtId="0" fontId="5" fillId="0" borderId="0" xfId="0" applyFont="1" applyFill="1" applyBorder="1"/>
    <xf numFmtId="44" fontId="3" fillId="0" borderId="0" xfId="0" applyNumberFormat="1" applyFont="1"/>
    <xf numFmtId="44" fontId="3" fillId="0" borderId="0" xfId="0" applyNumberFormat="1" applyFont="1" applyBorder="1"/>
    <xf numFmtId="44" fontId="3" fillId="0" borderId="3" xfId="0" applyNumberFormat="1" applyFont="1" applyBorder="1"/>
    <xf numFmtId="44" fontId="3" fillId="0" borderId="0" xfId="0" applyNumberFormat="1" applyFont="1" applyBorder="1" applyAlignment="1">
      <alignment horizontal="center"/>
    </xf>
    <xf numFmtId="14" fontId="5" fillId="0" borderId="0" xfId="0" applyNumberFormat="1" applyFont="1" applyAlignment="1">
      <alignment horizontal="center"/>
    </xf>
    <xf numFmtId="0" fontId="6" fillId="0" borderId="0" xfId="0" applyNumberFormat="1" applyFont="1" applyFill="1" applyAlignment="1">
      <alignment horizontal="left"/>
    </xf>
    <xf numFmtId="44" fontId="3" fillId="0" borderId="0" xfId="1" applyNumberFormat="1" applyFont="1" applyBorder="1"/>
    <xf numFmtId="44" fontId="5" fillId="0" borderId="0" xfId="0" applyNumberFormat="1" applyFont="1" applyBorder="1" applyAlignment="1">
      <alignment horizontal="center"/>
    </xf>
    <xf numFmtId="0" fontId="5" fillId="2" borderId="10" xfId="0" applyFont="1" applyFill="1" applyBorder="1" applyAlignment="1">
      <alignment horizontal="center" wrapText="1"/>
    </xf>
    <xf numFmtId="0" fontId="5" fillId="2" borderId="9" xfId="0" applyFont="1" applyFill="1" applyBorder="1" applyAlignment="1">
      <alignment horizontal="center" wrapText="1"/>
    </xf>
    <xf numFmtId="0" fontId="5" fillId="2" borderId="11" xfId="0" applyFont="1" applyFill="1" applyBorder="1" applyAlignment="1">
      <alignment horizont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7" fillId="0" borderId="0" xfId="0" applyFont="1"/>
    <xf numFmtId="0" fontId="5" fillId="3" borderId="11" xfId="0" applyFont="1" applyFill="1" applyBorder="1" applyAlignment="1">
      <alignment horizontal="center"/>
    </xf>
    <xf numFmtId="0" fontId="5" fillId="3" borderId="12" xfId="0" applyFont="1" applyFill="1" applyBorder="1" applyAlignment="1">
      <alignment horizontal="center"/>
    </xf>
    <xf numFmtId="0" fontId="5" fillId="3" borderId="13" xfId="0" applyFont="1" applyFill="1" applyBorder="1" applyAlignment="1">
      <alignment horizontal="center"/>
    </xf>
    <xf numFmtId="164" fontId="3" fillId="0" borderId="0" xfId="0" applyNumberFormat="1" applyFont="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0" borderId="0" xfId="0" applyFont="1" applyAlignment="1">
      <alignment horizontal="center" wrapText="1"/>
    </xf>
    <xf numFmtId="0" fontId="9" fillId="3" borderId="13" xfId="0" applyFont="1" applyFill="1" applyBorder="1" applyAlignment="1">
      <alignment horizontal="center"/>
    </xf>
    <xf numFmtId="0" fontId="8" fillId="3" borderId="13" xfId="0" applyFont="1" applyFill="1" applyBorder="1" applyAlignment="1">
      <alignment horizontal="center"/>
    </xf>
    <xf numFmtId="0" fontId="3" fillId="0" borderId="0" xfId="0" applyFont="1" applyBorder="1" applyAlignment="1">
      <alignment horizontal="left" wrapText="1"/>
    </xf>
    <xf numFmtId="164" fontId="5" fillId="0" borderId="0" xfId="0" applyNumberFormat="1" applyFont="1" applyAlignment="1">
      <alignment horizontal="center"/>
    </xf>
    <xf numFmtId="44" fontId="5" fillId="0" borderId="0" xfId="0" applyNumberFormat="1" applyFont="1" applyBorder="1"/>
    <xf numFmtId="0" fontId="18" fillId="2" borderId="10" xfId="0" applyFont="1" applyFill="1" applyBorder="1" applyAlignment="1">
      <alignment horizontal="center" wrapText="1"/>
    </xf>
    <xf numFmtId="0" fontId="3" fillId="0" borderId="0" xfId="0" applyFont="1" applyAlignment="1">
      <alignment horizontal="left" vertical="top" wrapText="1"/>
    </xf>
    <xf numFmtId="0" fontId="3" fillId="0" borderId="8" xfId="0" applyFont="1" applyBorder="1"/>
    <xf numFmtId="164" fontId="3" fillId="0" borderId="0" xfId="0" applyNumberFormat="1" applyFont="1" applyAlignment="1">
      <alignment horizontal="center" wrapText="1"/>
    </xf>
    <xf numFmtId="0" fontId="3" fillId="0" borderId="0" xfId="0" applyFont="1" applyAlignment="1">
      <alignment horizontal="left" vertical="top" wrapText="1"/>
    </xf>
    <xf numFmtId="0" fontId="3" fillId="0" borderId="0" xfId="0" applyFont="1" applyAlignment="1">
      <alignment wrapText="1"/>
    </xf>
    <xf numFmtId="0" fontId="3" fillId="0" borderId="0" xfId="0" applyFont="1" applyAlignment="1">
      <alignment vertical="top" wrapText="1"/>
    </xf>
    <xf numFmtId="165" fontId="3" fillId="0" borderId="0" xfId="0" applyNumberFormat="1" applyFont="1"/>
    <xf numFmtId="0" fontId="3" fillId="0" borderId="0" xfId="0" applyFont="1" applyAlignment="1">
      <alignment horizontal="left" vertical="top" wrapText="1"/>
    </xf>
    <xf numFmtId="0" fontId="3" fillId="0" borderId="0" xfId="0" applyFont="1" applyAlignment="1">
      <alignment wrapText="1"/>
    </xf>
    <xf numFmtId="0" fontId="3" fillId="0" borderId="0" xfId="0" applyFont="1" applyAlignment="1">
      <alignment vertical="top" wrapText="1"/>
    </xf>
    <xf numFmtId="0" fontId="19" fillId="0" borderId="0" xfId="0" applyFont="1"/>
    <xf numFmtId="10" fontId="19" fillId="0" borderId="0" xfId="0" applyNumberFormat="1" applyFont="1"/>
    <xf numFmtId="0" fontId="5" fillId="0" borderId="1" xfId="0" applyFont="1" applyBorder="1" applyAlignment="1">
      <alignment horizontal="center"/>
    </xf>
    <xf numFmtId="4" fontId="5" fillId="0" borderId="1" xfId="0" applyNumberFormat="1" applyFont="1" applyBorder="1" applyAlignment="1">
      <alignment horizontal="center" wrapText="1"/>
    </xf>
    <xf numFmtId="43" fontId="3" fillId="0" borderId="0" xfId="12" applyFont="1"/>
    <xf numFmtId="164" fontId="3" fillId="0" borderId="8" xfId="0" applyNumberFormat="1" applyFont="1" applyBorder="1" applyAlignment="1">
      <alignment horizontal="center"/>
    </xf>
    <xf numFmtId="43" fontId="3" fillId="0" borderId="8" xfId="12" applyFont="1" applyFill="1" applyBorder="1" applyAlignment="1">
      <alignment wrapText="1"/>
    </xf>
    <xf numFmtId="43" fontId="3" fillId="0" borderId="0" xfId="12" applyFont="1" applyFill="1" applyAlignment="1">
      <alignment horizontal="right"/>
    </xf>
    <xf numFmtId="43" fontId="5" fillId="0" borderId="0" xfId="12" applyFont="1" applyFill="1" applyBorder="1" applyAlignment="1">
      <alignment horizontal="right"/>
    </xf>
    <xf numFmtId="14" fontId="3" fillId="0" borderId="8" xfId="1" applyNumberFormat="1" applyFont="1" applyFill="1" applyBorder="1" applyAlignment="1">
      <alignment horizontal="center"/>
    </xf>
    <xf numFmtId="44" fontId="3" fillId="0" borderId="0" xfId="1" applyFont="1" applyFill="1" applyBorder="1" applyAlignment="1"/>
    <xf numFmtId="165" fontId="3" fillId="0" borderId="0" xfId="0" applyNumberFormat="1" applyFont="1" applyFill="1" applyBorder="1" applyAlignment="1"/>
    <xf numFmtId="0" fontId="3" fillId="0" borderId="0" xfId="0" applyFont="1" applyFill="1" applyBorder="1" applyAlignment="1">
      <alignment vertical="top" wrapText="1"/>
    </xf>
    <xf numFmtId="0" fontId="5" fillId="0" borderId="0" xfId="0" applyFont="1" applyBorder="1" applyAlignment="1">
      <alignment horizontal="center"/>
    </xf>
    <xf numFmtId="14" fontId="3" fillId="0" borderId="0" xfId="0" applyNumberFormat="1" applyFont="1" applyAlignment="1">
      <alignment horizontal="center"/>
    </xf>
    <xf numFmtId="164" fontId="3" fillId="0" borderId="0" xfId="0" applyNumberFormat="1" applyFont="1" applyBorder="1" applyAlignment="1">
      <alignment horizontal="center"/>
    </xf>
    <xf numFmtId="49" fontId="3" fillId="0" borderId="0" xfId="0" applyNumberFormat="1" applyFont="1" applyBorder="1" applyAlignment="1">
      <alignment horizontal="right"/>
    </xf>
    <xf numFmtId="164" fontId="3" fillId="0" borderId="8" xfId="0" applyNumberFormat="1" applyFont="1" applyBorder="1" applyAlignment="1">
      <alignment horizontal="left"/>
    </xf>
    <xf numFmtId="49" fontId="3" fillId="0" borderId="0" xfId="0" applyNumberFormat="1" applyFont="1" applyAlignment="1">
      <alignment horizontal="left"/>
    </xf>
    <xf numFmtId="14" fontId="3" fillId="0" borderId="0" xfId="1" applyNumberFormat="1" applyFont="1" applyFill="1" applyAlignment="1">
      <alignment horizontal="center"/>
    </xf>
    <xf numFmtId="43" fontId="5" fillId="0" borderId="0" xfId="12" applyFont="1"/>
    <xf numFmtId="0" fontId="5" fillId="0" borderId="1" xfId="0" applyFont="1" applyBorder="1" applyAlignment="1">
      <alignment horizontal="center"/>
    </xf>
    <xf numFmtId="44" fontId="3" fillId="0" borderId="1" xfId="0" applyNumberFormat="1" applyFont="1" applyBorder="1" applyAlignment="1">
      <alignment horizontal="center"/>
    </xf>
    <xf numFmtId="44" fontId="6" fillId="0" borderId="1" xfId="0" applyNumberFormat="1" applyFont="1" applyFill="1" applyBorder="1" applyAlignment="1">
      <alignment horizontal="center"/>
    </xf>
    <xf numFmtId="0" fontId="15" fillId="0" borderId="3" xfId="0" applyFont="1" applyBorder="1" applyAlignment="1">
      <alignment horizontal="left"/>
    </xf>
    <xf numFmtId="0" fontId="17" fillId="0" borderId="8" xfId="0" applyFont="1" applyBorder="1" applyAlignment="1">
      <alignment horizontal="left"/>
    </xf>
    <xf numFmtId="0" fontId="16" fillId="0" borderId="3" xfId="0" applyFont="1" applyBorder="1"/>
    <xf numFmtId="44" fontId="15" fillId="0" borderId="8" xfId="0" applyNumberFormat="1" applyFont="1" applyBorder="1" applyAlignment="1">
      <alignment horizontal="left"/>
    </xf>
    <xf numFmtId="44" fontId="15" fillId="0" borderId="4" xfId="0" applyNumberFormat="1" applyFont="1" applyBorder="1" applyAlignment="1">
      <alignment horizontal="left"/>
    </xf>
    <xf numFmtId="14" fontId="21" fillId="0" borderId="0" xfId="0" applyNumberFormat="1" applyFont="1" applyAlignment="1">
      <alignment horizontal="center"/>
    </xf>
    <xf numFmtId="0" fontId="10" fillId="0" borderId="0" xfId="0" applyFont="1" applyAlignment="1">
      <alignment horizontal="center"/>
    </xf>
    <xf numFmtId="10" fontId="22" fillId="0" borderId="0" xfId="0" applyNumberFormat="1" applyFont="1"/>
    <xf numFmtId="165" fontId="22" fillId="0" borderId="0" xfId="0" applyNumberFormat="1" applyFont="1"/>
    <xf numFmtId="0" fontId="22" fillId="0" borderId="0" xfId="0" applyFont="1" applyAlignment="1">
      <alignment horizontal="center"/>
    </xf>
    <xf numFmtId="0" fontId="20" fillId="0" borderId="0" xfId="11"/>
    <xf numFmtId="0" fontId="3" fillId="0" borderId="0" xfId="0" applyFont="1" applyAlignment="1">
      <alignment horizontal="left" vertical="top" wrapText="1"/>
    </xf>
    <xf numFmtId="0" fontId="3" fillId="0" borderId="0" xfId="0" applyFont="1" applyAlignment="1">
      <alignment horizontal="left" vertical="top" wrapText="1"/>
    </xf>
    <xf numFmtId="0" fontId="23" fillId="0" borderId="0" xfId="0" applyFont="1"/>
    <xf numFmtId="0" fontId="20" fillId="0" borderId="1" xfId="11" applyBorder="1"/>
    <xf numFmtId="49" fontId="24" fillId="0" borderId="0" xfId="0" applyNumberFormat="1" applyFont="1"/>
    <xf numFmtId="0" fontId="3" fillId="0" borderId="0" xfId="0" applyFont="1" applyAlignment="1">
      <alignment horizontal="center" wrapText="1"/>
    </xf>
    <xf numFmtId="0" fontId="3" fillId="0" borderId="0" xfId="0" applyFont="1" applyAlignment="1">
      <alignment horizontal="left" vertical="top" wrapText="1"/>
    </xf>
    <xf numFmtId="0" fontId="3" fillId="0" borderId="0" xfId="0" applyFont="1" applyAlignment="1">
      <alignment wrapText="1"/>
    </xf>
    <xf numFmtId="0" fontId="5" fillId="0" borderId="1" xfId="0" applyFont="1" applyBorder="1" applyAlignment="1">
      <alignment horizontal="center"/>
    </xf>
    <xf numFmtId="0" fontId="20" fillId="0" borderId="0" xfId="11" applyAlignment="1">
      <alignment horizontal="left"/>
    </xf>
    <xf numFmtId="0" fontId="20" fillId="0" borderId="0" xfId="11" applyFont="1" applyAlignment="1">
      <alignment horizontal="left"/>
    </xf>
    <xf numFmtId="0" fontId="20" fillId="0" borderId="0" xfId="0" applyFont="1" applyBorder="1"/>
    <xf numFmtId="43" fontId="0" fillId="0" borderId="0" xfId="12" applyFont="1"/>
    <xf numFmtId="0" fontId="29" fillId="0" borderId="0" xfId="0" applyFont="1" applyAlignment="1">
      <alignment horizontal="center"/>
    </xf>
    <xf numFmtId="0" fontId="29" fillId="0" borderId="0" xfId="0" applyFont="1"/>
    <xf numFmtId="43" fontId="0" fillId="0" borderId="0" xfId="12" applyFont="1" applyFill="1"/>
    <xf numFmtId="0" fontId="29" fillId="0" borderId="0" xfId="0" quotePrefix="1" applyFont="1" applyAlignment="1">
      <alignment horizontal="left"/>
    </xf>
    <xf numFmtId="0" fontId="0" fillId="0" borderId="0" xfId="0" applyFont="1"/>
    <xf numFmtId="0" fontId="0" fillId="0" borderId="0" xfId="0" applyFont="1" applyAlignment="1">
      <alignment horizontal="left"/>
    </xf>
    <xf numFmtId="0" fontId="0" fillId="0" borderId="0" xfId="0" applyFont="1" applyAlignment="1">
      <alignment horizontal="center"/>
    </xf>
    <xf numFmtId="0" fontId="31" fillId="0" borderId="0" xfId="0" applyFont="1"/>
    <xf numFmtId="14" fontId="32" fillId="0" borderId="0" xfId="0" applyNumberFormat="1" applyFont="1" applyAlignment="1">
      <alignment horizontal="left"/>
    </xf>
    <xf numFmtId="14" fontId="29" fillId="0" borderId="0" xfId="0" applyNumberFormat="1" applyFont="1" applyAlignment="1">
      <alignment horizontal="center"/>
    </xf>
    <xf numFmtId="0" fontId="0" fillId="0" borderId="0" xfId="0" applyFont="1" applyBorder="1"/>
    <xf numFmtId="0" fontId="33" fillId="0" borderId="0" xfId="0" applyFont="1"/>
    <xf numFmtId="0" fontId="29" fillId="0" borderId="0" xfId="0" applyFont="1" applyAlignment="1">
      <alignment horizontal="left"/>
    </xf>
    <xf numFmtId="0" fontId="0" fillId="0" borderId="0" xfId="0" applyFont="1" applyFill="1"/>
    <xf numFmtId="0" fontId="29" fillId="0" borderId="0" xfId="0" applyFont="1" applyFill="1" applyBorder="1" applyAlignment="1">
      <alignment horizontal="center"/>
    </xf>
    <xf numFmtId="0" fontId="29" fillId="0" borderId="0" xfId="0" applyFont="1" applyBorder="1" applyAlignment="1">
      <alignment horizontal="center"/>
    </xf>
    <xf numFmtId="0" fontId="0" fillId="0" borderId="0" xfId="0" applyFont="1" applyFill="1" applyBorder="1"/>
    <xf numFmtId="0" fontId="33" fillId="0" borderId="0" xfId="0" applyFont="1" applyAlignment="1">
      <alignment horizontal="center"/>
    </xf>
    <xf numFmtId="0" fontId="29" fillId="0" borderId="14" xfId="0" applyFont="1" applyFill="1" applyBorder="1" applyAlignment="1">
      <alignment horizontal="center"/>
    </xf>
    <xf numFmtId="0" fontId="29" fillId="0" borderId="0" xfId="0" applyFont="1" applyFill="1" applyBorder="1" applyAlignment="1">
      <alignment vertical="top"/>
    </xf>
    <xf numFmtId="0" fontId="29" fillId="0" borderId="0" xfId="0" applyFont="1" applyFill="1" applyBorder="1" applyAlignment="1">
      <alignment vertical="top" wrapText="1"/>
    </xf>
    <xf numFmtId="0" fontId="29" fillId="2" borderId="9"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9" fillId="5" borderId="15" xfId="0" applyFont="1" applyFill="1" applyBorder="1" applyAlignment="1">
      <alignment horizontal="center" vertical="center" wrapText="1"/>
    </xf>
    <xf numFmtId="0" fontId="29" fillId="5" borderId="16" xfId="0" applyFont="1" applyFill="1" applyBorder="1" applyAlignment="1">
      <alignment horizontal="center" vertical="center" wrapText="1"/>
    </xf>
    <xf numFmtId="0" fontId="29" fillId="3" borderId="9"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5" fillId="3" borderId="9" xfId="0" applyFont="1" applyFill="1" applyBorder="1" applyAlignment="1">
      <alignment horizontal="center" vertical="center" wrapText="1"/>
    </xf>
    <xf numFmtId="0" fontId="29" fillId="6" borderId="16" xfId="0" applyFont="1" applyFill="1" applyBorder="1" applyAlignment="1">
      <alignment horizontal="center" vertical="center" wrapText="1"/>
    </xf>
    <xf numFmtId="0" fontId="0" fillId="0" borderId="0" xfId="0" applyFont="1" applyFill="1" applyAlignment="1">
      <alignment horizontal="center"/>
    </xf>
    <xf numFmtId="0" fontId="0" fillId="0" borderId="0" xfId="0" applyNumberFormat="1" applyFont="1" applyFill="1" applyAlignment="1">
      <alignment horizontal="left"/>
    </xf>
    <xf numFmtId="164" fontId="0" fillId="0" borderId="0" xfId="0" applyNumberFormat="1" applyFont="1" applyFill="1" applyAlignment="1">
      <alignment horizontal="center"/>
    </xf>
    <xf numFmtId="165" fontId="0" fillId="0" borderId="0" xfId="0" applyNumberFormat="1" applyFont="1" applyFill="1" applyAlignment="1">
      <alignment horizontal="center"/>
    </xf>
    <xf numFmtId="44" fontId="0" fillId="0" borderId="0" xfId="0" applyNumberFormat="1" applyFont="1" applyFill="1" applyBorder="1"/>
    <xf numFmtId="44" fontId="0" fillId="0" borderId="0" xfId="0" applyNumberFormat="1" applyFont="1" applyFill="1"/>
    <xf numFmtId="0" fontId="0" fillId="0" borderId="0" xfId="0" applyFont="1" applyFill="1" applyAlignment="1">
      <alignment horizontal="left" wrapText="1"/>
    </xf>
    <xf numFmtId="0" fontId="0" fillId="0" borderId="0" xfId="0" applyFont="1" applyAlignment="1">
      <alignment horizontal="left" wrapText="1"/>
    </xf>
    <xf numFmtId="10" fontId="0" fillId="0" borderId="0" xfId="0" applyNumberFormat="1" applyFont="1"/>
    <xf numFmtId="165" fontId="0" fillId="0" borderId="0" xfId="0" applyNumberFormat="1" applyFont="1" applyAlignment="1">
      <alignment horizontal="center"/>
    </xf>
    <xf numFmtId="44" fontId="0" fillId="0" borderId="0" xfId="0" applyNumberFormat="1" applyFont="1" applyBorder="1"/>
    <xf numFmtId="44" fontId="0" fillId="0" borderId="0" xfId="0" applyNumberFormat="1" applyFont="1"/>
    <xf numFmtId="0" fontId="29" fillId="0" borderId="0" xfId="0" applyFont="1" applyFill="1" applyBorder="1" applyAlignment="1">
      <alignment horizontal="right"/>
    </xf>
    <xf numFmtId="0" fontId="0" fillId="0" borderId="0" xfId="0" applyFont="1" applyAlignment="1">
      <alignment wrapText="1"/>
    </xf>
    <xf numFmtId="43" fontId="0" fillId="0" borderId="0" xfId="0" applyNumberFormat="1" applyFont="1"/>
    <xf numFmtId="43" fontId="0" fillId="0" borderId="0" xfId="12" applyFont="1" applyBorder="1"/>
    <xf numFmtId="0" fontId="0" fillId="0" borderId="0" xfId="0" applyFont="1" applyAlignment="1">
      <alignment horizontal="left" vertical="top" wrapText="1"/>
    </xf>
    <xf numFmtId="0" fontId="0" fillId="0" borderId="0" xfId="0" applyFont="1" applyAlignment="1">
      <alignment horizontal="center" vertical="top" wrapText="1"/>
    </xf>
    <xf numFmtId="0" fontId="20" fillId="0" borderId="0" xfId="11" applyFont="1"/>
    <xf numFmtId="164" fontId="29" fillId="0" borderId="0" xfId="0" applyNumberFormat="1" applyFont="1" applyAlignment="1">
      <alignment horizontal="left"/>
    </xf>
    <xf numFmtId="164" fontId="29" fillId="0" borderId="0" xfId="0" applyNumberFormat="1" applyFont="1" applyAlignment="1">
      <alignment horizontal="center"/>
    </xf>
    <xf numFmtId="164" fontId="0" fillId="0" borderId="0" xfId="0" applyNumberFormat="1" applyFont="1" applyAlignment="1">
      <alignment horizontal="left"/>
    </xf>
    <xf numFmtId="164" fontId="0" fillId="0" borderId="0" xfId="0" applyNumberFormat="1" applyFont="1" applyAlignment="1">
      <alignment horizontal="center"/>
    </xf>
    <xf numFmtId="0" fontId="20" fillId="0" borderId="0" xfId="11" applyFont="1" applyAlignment="1">
      <alignment horizontal="left"/>
    </xf>
    <xf numFmtId="0" fontId="0" fillId="0" borderId="8" xfId="0" applyFont="1" applyBorder="1"/>
    <xf numFmtId="0" fontId="0" fillId="0" borderId="8" xfId="0" applyFont="1" applyBorder="1" applyAlignment="1">
      <alignment horizontal="left"/>
    </xf>
    <xf numFmtId="0" fontId="0" fillId="0" borderId="8" xfId="0" applyFont="1" applyBorder="1" applyAlignment="1">
      <alignment horizontal="center"/>
    </xf>
    <xf numFmtId="0" fontId="37" fillId="0" borderId="8" xfId="0" applyFont="1" applyBorder="1" applyAlignment="1">
      <alignment horizontal="left"/>
    </xf>
    <xf numFmtId="0" fontId="29" fillId="0" borderId="1" xfId="0" applyFont="1" applyFill="1" applyBorder="1"/>
    <xf numFmtId="0" fontId="29" fillId="0" borderId="1" xfId="0" applyFont="1" applyBorder="1" applyAlignment="1">
      <alignment horizontal="left"/>
    </xf>
    <xf numFmtId="0" fontId="29" fillId="0" borderId="1" xfId="0" applyFont="1" applyBorder="1" applyAlignment="1">
      <alignment horizontal="center"/>
    </xf>
    <xf numFmtId="0" fontId="0" fillId="0" borderId="1" xfId="0" applyFont="1" applyBorder="1" applyAlignment="1">
      <alignment horizontal="left"/>
    </xf>
    <xf numFmtId="0" fontId="0" fillId="0" borderId="1" xfId="0" applyFont="1" applyBorder="1"/>
    <xf numFmtId="0" fontId="37" fillId="0" borderId="1" xfId="0" applyFont="1" applyBorder="1" applyAlignment="1">
      <alignment horizontal="left"/>
    </xf>
    <xf numFmtId="0" fontId="29" fillId="0" borderId="0" xfId="0" applyFont="1" applyFill="1" applyBorder="1"/>
    <xf numFmtId="0" fontId="29" fillId="0" borderId="0" xfId="0" applyFont="1" applyBorder="1" applyAlignment="1">
      <alignment horizontal="left"/>
    </xf>
    <xf numFmtId="0" fontId="0" fillId="0" borderId="0" xfId="0" applyFont="1" applyBorder="1" applyAlignment="1">
      <alignment horizontal="left"/>
    </xf>
    <xf numFmtId="0" fontId="37" fillId="0" borderId="0" xfId="0" applyFont="1" applyBorder="1" applyAlignment="1">
      <alignment horizontal="left"/>
    </xf>
    <xf numFmtId="165" fontId="0" fillId="0" borderId="0" xfId="0" applyNumberFormat="1" applyFont="1"/>
    <xf numFmtId="14" fontId="32" fillId="0" borderId="0" xfId="0" applyNumberFormat="1" applyFont="1" applyAlignment="1">
      <alignment horizontal="center"/>
    </xf>
    <xf numFmtId="0" fontId="29" fillId="0" borderId="0" xfId="0" applyFont="1" applyBorder="1" applyAlignment="1">
      <alignment horizontal="center"/>
    </xf>
    <xf numFmtId="0" fontId="29"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top" wrapText="1"/>
    </xf>
    <xf numFmtId="0" fontId="20" fillId="0" borderId="0" xfId="11" applyFont="1" applyBorder="1"/>
    <xf numFmtId="0" fontId="0" fillId="0" borderId="0" xfId="0" applyFont="1" applyBorder="1" applyAlignment="1">
      <alignment horizontal="center"/>
    </xf>
    <xf numFmtId="0" fontId="20" fillId="0" borderId="8" xfId="11" applyFont="1" applyBorder="1"/>
    <xf numFmtId="0" fontId="0" fillId="0" borderId="8" xfId="0" applyFont="1" applyFill="1" applyBorder="1"/>
    <xf numFmtId="0" fontId="0" fillId="0" borderId="1" xfId="0" applyFont="1" applyFill="1" applyBorder="1" applyAlignment="1">
      <alignment horizontal="left"/>
    </xf>
    <xf numFmtId="0" fontId="0" fillId="0" borderId="0" xfId="0" applyFont="1" applyFill="1" applyAlignment="1">
      <alignment horizontal="left"/>
    </xf>
    <xf numFmtId="0" fontId="37" fillId="0" borderId="0" xfId="0" applyFont="1"/>
    <xf numFmtId="49" fontId="0" fillId="0" borderId="0" xfId="0" applyNumberFormat="1" applyFont="1" applyAlignment="1">
      <alignment horizontal="center"/>
    </xf>
    <xf numFmtId="0" fontId="0" fillId="0" borderId="0" xfId="0" applyFont="1" applyFill="1" applyAlignment="1">
      <alignment horizontal="right"/>
    </xf>
    <xf numFmtId="44" fontId="0" fillId="0" borderId="0" xfId="1" applyFont="1" applyFill="1" applyAlignment="1">
      <alignment horizontal="center"/>
    </xf>
    <xf numFmtId="0" fontId="0" fillId="0" borderId="0" xfId="0" applyFont="1" applyFill="1" applyAlignment="1"/>
    <xf numFmtId="0" fontId="0" fillId="0" borderId="0" xfId="0" applyFont="1" applyFill="1" applyAlignment="1">
      <alignment wrapText="1"/>
    </xf>
    <xf numFmtId="0" fontId="0" fillId="0" borderId="1" xfId="0" applyFont="1" applyBorder="1" applyAlignment="1">
      <alignment horizontal="center"/>
    </xf>
    <xf numFmtId="166" fontId="0" fillId="0" borderId="0" xfId="0" applyNumberFormat="1" applyFont="1" applyFill="1"/>
    <xf numFmtId="166" fontId="0" fillId="0" borderId="0" xfId="0" applyNumberFormat="1" applyFont="1" applyFill="1" applyBorder="1"/>
    <xf numFmtId="0" fontId="20" fillId="0" borderId="1" xfId="11" quotePrefix="1" applyFont="1" applyBorder="1"/>
    <xf numFmtId="44" fontId="0" fillId="0" borderId="0" xfId="1" applyFont="1"/>
    <xf numFmtId="0" fontId="36" fillId="0" borderId="0" xfId="0" applyFont="1" applyBorder="1"/>
    <xf numFmtId="0" fontId="29" fillId="6" borderId="9" xfId="0" applyFont="1" applyFill="1" applyBorder="1" applyAlignment="1">
      <alignment horizontal="center" vertical="center" wrapText="1"/>
    </xf>
    <xf numFmtId="0" fontId="20" fillId="0" borderId="1" xfId="11" applyFont="1" applyBorder="1"/>
    <xf numFmtId="0" fontId="29" fillId="0" borderId="0" xfId="0" applyFont="1" applyAlignment="1">
      <alignment horizontal="right"/>
    </xf>
    <xf numFmtId="164" fontId="0" fillId="0" borderId="1" xfId="0" applyNumberFormat="1" applyFont="1" applyBorder="1" applyAlignment="1">
      <alignment horizontal="center"/>
    </xf>
    <xf numFmtId="0" fontId="29" fillId="0" borderId="1" xfId="0" applyFont="1" applyBorder="1" applyAlignment="1">
      <alignment horizontal="right"/>
    </xf>
    <xf numFmtId="44" fontId="0" fillId="0" borderId="1" xfId="0" applyNumberFormat="1" applyFont="1" applyBorder="1"/>
    <xf numFmtId="0" fontId="34" fillId="7" borderId="20" xfId="0" applyFont="1" applyFill="1" applyBorder="1" applyAlignment="1">
      <alignment horizontal="center" vertical="center" wrapText="1"/>
    </xf>
    <xf numFmtId="0" fontId="0" fillId="0" borderId="0" xfId="0" applyFont="1" applyAlignment="1">
      <alignment horizontal="left" wrapText="1"/>
    </xf>
    <xf numFmtId="49" fontId="0" fillId="0" borderId="0" xfId="0" applyNumberFormat="1" applyFont="1" applyAlignment="1">
      <alignment horizontal="right"/>
    </xf>
    <xf numFmtId="44" fontId="0" fillId="0" borderId="0" xfId="1" applyFont="1" applyFill="1"/>
    <xf numFmtId="165" fontId="0" fillId="0" borderId="0" xfId="0" applyNumberFormat="1" applyFont="1" applyFill="1" applyAlignment="1">
      <alignment horizontal="right"/>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Alignment="1"/>
    <xf numFmtId="44" fontId="0" fillId="0" borderId="0" xfId="1" applyFont="1" applyFill="1" applyAlignment="1"/>
    <xf numFmtId="0" fontId="0" fillId="0" borderId="0" xfId="0" applyFont="1" applyBorder="1" applyAlignment="1">
      <alignment horizontal="left" wrapText="1"/>
    </xf>
    <xf numFmtId="165" fontId="0" fillId="0" borderId="0" xfId="0" applyNumberFormat="1" applyFont="1" applyFill="1" applyAlignment="1"/>
    <xf numFmtId="44" fontId="29" fillId="0" borderId="0" xfId="0" applyNumberFormat="1" applyFont="1" applyBorder="1" applyAlignment="1">
      <alignment horizontal="center"/>
    </xf>
    <xf numFmtId="44" fontId="29" fillId="0" borderId="0" xfId="0" applyNumberFormat="1" applyFont="1" applyBorder="1"/>
    <xf numFmtId="0" fontId="0" fillId="0" borderId="0" xfId="0" applyFont="1" applyFill="1" applyAlignment="1">
      <alignment vertical="center"/>
    </xf>
    <xf numFmtId="0" fontId="0" fillId="0" borderId="0" xfId="0" applyFont="1" applyBorder="1" applyAlignment="1">
      <alignment wrapText="1"/>
    </xf>
    <xf numFmtId="0" fontId="0" fillId="0" borderId="0" xfId="0" applyFont="1" applyFill="1" applyBorder="1" applyAlignment="1">
      <alignment horizontal="left" wrapText="1"/>
    </xf>
    <xf numFmtId="0" fontId="0" fillId="0" borderId="0" xfId="0" applyFont="1" applyAlignment="1">
      <alignment horizontal="center" vertical="center"/>
    </xf>
    <xf numFmtId="0" fontId="29" fillId="0" borderId="1" xfId="0" applyFont="1" applyBorder="1" applyAlignment="1">
      <alignment horizontal="center" wrapText="1"/>
    </xf>
    <xf numFmtId="0" fontId="29" fillId="0" borderId="0" xfId="0" applyFont="1" applyBorder="1" applyAlignment="1">
      <alignment horizontal="center" wrapText="1"/>
    </xf>
    <xf numFmtId="0" fontId="0" fillId="0" borderId="0" xfId="0" quotePrefix="1" applyFont="1" applyBorder="1" applyAlignment="1">
      <alignment horizontal="center"/>
    </xf>
    <xf numFmtId="43" fontId="0" fillId="0" borderId="0" xfId="12" applyFont="1" applyBorder="1" applyAlignment="1">
      <alignment horizontal="center"/>
    </xf>
    <xf numFmtId="14" fontId="0" fillId="0" borderId="0" xfId="0" applyNumberFormat="1" applyFont="1" applyBorder="1" applyAlignment="1">
      <alignment horizontal="center"/>
    </xf>
    <xf numFmtId="0" fontId="0" fillId="0" borderId="0" xfId="0" applyFont="1" applyFill="1" applyBorder="1" applyAlignment="1">
      <alignment horizontal="center"/>
    </xf>
    <xf numFmtId="166" fontId="0" fillId="0" borderId="0" xfId="0" applyNumberFormat="1" applyFont="1"/>
    <xf numFmtId="166" fontId="0" fillId="0" borderId="0" xfId="0" applyNumberFormat="1" applyFont="1" applyBorder="1"/>
    <xf numFmtId="0" fontId="0" fillId="0" borderId="3" xfId="0" applyFont="1" applyBorder="1"/>
    <xf numFmtId="43" fontId="0" fillId="0" borderId="0" xfId="12" applyFont="1" applyFill="1" applyAlignment="1">
      <alignment horizontal="center"/>
    </xf>
    <xf numFmtId="0" fontId="29" fillId="6" borderId="16" xfId="0" applyFont="1" applyFill="1" applyBorder="1" applyAlignment="1">
      <alignment vertical="center" wrapText="1"/>
    </xf>
    <xf numFmtId="0" fontId="29" fillId="2" borderId="18" xfId="0" applyFont="1" applyFill="1" applyBorder="1" applyAlignment="1">
      <alignment horizontal="center" vertical="center" wrapText="1"/>
    </xf>
    <xf numFmtId="4" fontId="0" fillId="0" borderId="0" xfId="0" applyNumberFormat="1" applyFont="1"/>
    <xf numFmtId="0" fontId="29" fillId="2" borderId="9" xfId="0" applyFont="1" applyFill="1" applyBorder="1" applyAlignment="1">
      <alignment horizontal="center" wrapText="1"/>
    </xf>
    <xf numFmtId="0" fontId="29" fillId="2" borderId="10" xfId="0" applyFont="1" applyFill="1" applyBorder="1" applyAlignment="1">
      <alignment horizontal="center" wrapText="1"/>
    </xf>
    <xf numFmtId="44" fontId="0" fillId="0" borderId="0" xfId="0" applyNumberFormat="1" applyFont="1" applyBorder="1" applyAlignment="1">
      <alignment horizontal="center"/>
    </xf>
    <xf numFmtId="0" fontId="0" fillId="0" borderId="5" xfId="0" applyFont="1" applyBorder="1"/>
    <xf numFmtId="0" fontId="0" fillId="0" borderId="4" xfId="0" applyFont="1" applyBorder="1"/>
    <xf numFmtId="4" fontId="29" fillId="0" borderId="1" xfId="0" applyNumberFormat="1" applyFont="1" applyBorder="1" applyAlignment="1">
      <alignment horizontal="center" wrapText="1"/>
    </xf>
    <xf numFmtId="164" fontId="0" fillId="0" borderId="8" xfId="0" applyNumberFormat="1" applyFont="1" applyBorder="1" applyAlignment="1">
      <alignment horizontal="center"/>
    </xf>
    <xf numFmtId="164" fontId="0" fillId="0" borderId="8" xfId="0" applyNumberFormat="1" applyFont="1" applyBorder="1" applyAlignment="1">
      <alignment horizontal="left"/>
    </xf>
    <xf numFmtId="43" fontId="0" fillId="0" borderId="8" xfId="12" applyFont="1" applyFill="1" applyBorder="1" applyAlignment="1">
      <alignment wrapText="1"/>
    </xf>
    <xf numFmtId="14" fontId="0" fillId="0" borderId="8" xfId="1" applyNumberFormat="1" applyFont="1" applyFill="1" applyBorder="1" applyAlignment="1">
      <alignment horizontal="center"/>
    </xf>
    <xf numFmtId="44" fontId="0" fillId="0" borderId="0" xfId="1" applyFont="1" applyFill="1" applyBorder="1" applyAlignment="1"/>
    <xf numFmtId="165" fontId="0" fillId="0" borderId="0" xfId="0" applyNumberFormat="1" applyFont="1" applyFill="1" applyBorder="1" applyAlignment="1"/>
    <xf numFmtId="0" fontId="0" fillId="0" borderId="0" xfId="0" applyFont="1" applyFill="1" applyBorder="1" applyAlignment="1">
      <alignment vertical="top" wrapText="1"/>
    </xf>
    <xf numFmtId="0" fontId="0" fillId="0" borderId="0" xfId="0" applyFont="1" applyFill="1" applyBorder="1" applyAlignment="1">
      <alignment wrapText="1"/>
    </xf>
    <xf numFmtId="49" fontId="0" fillId="0" borderId="0" xfId="0" applyNumberFormat="1" applyFont="1" applyBorder="1" applyAlignment="1">
      <alignment horizontal="right"/>
    </xf>
    <xf numFmtId="49" fontId="0" fillId="0" borderId="0" xfId="0" applyNumberFormat="1" applyFont="1" applyAlignment="1">
      <alignment horizontal="left"/>
    </xf>
    <xf numFmtId="43" fontId="0" fillId="0" borderId="0" xfId="12" applyFont="1" applyFill="1" applyAlignment="1">
      <alignment horizontal="right"/>
    </xf>
    <xf numFmtId="164" fontId="0" fillId="0" borderId="0" xfId="0" applyNumberFormat="1" applyFont="1" applyBorder="1" applyAlignment="1">
      <alignment horizontal="center"/>
    </xf>
    <xf numFmtId="14" fontId="0" fillId="0" borderId="0" xfId="1" applyNumberFormat="1" applyFont="1" applyFill="1" applyAlignment="1">
      <alignment horizontal="center"/>
    </xf>
    <xf numFmtId="43" fontId="29" fillId="0" borderId="0" xfId="12" applyFont="1" applyFill="1" applyBorder="1" applyAlignment="1">
      <alignment horizontal="right"/>
    </xf>
    <xf numFmtId="14" fontId="0" fillId="0" borderId="0" xfId="0" applyNumberFormat="1" applyFont="1" applyAlignment="1">
      <alignment horizontal="center"/>
    </xf>
    <xf numFmtId="0" fontId="20" fillId="0" borderId="0" xfId="11" quotePrefix="1" applyFont="1"/>
    <xf numFmtId="0" fontId="29" fillId="0" borderId="6" xfId="0" applyFont="1" applyFill="1" applyBorder="1"/>
    <xf numFmtId="44" fontId="0" fillId="0" borderId="0" xfId="1" applyNumberFormat="1" applyFont="1" applyFill="1" applyBorder="1"/>
    <xf numFmtId="0" fontId="0" fillId="0" borderId="0" xfId="0" applyFont="1" applyFill="1" applyBorder="1" applyAlignment="1">
      <alignment horizontal="left"/>
    </xf>
    <xf numFmtId="43" fontId="0" fillId="0" borderId="0" xfId="12" applyFont="1" applyFill="1" applyBorder="1"/>
    <xf numFmtId="43" fontId="0" fillId="0" borderId="0" xfId="12" applyFont="1" applyFill="1" applyBorder="1" applyAlignment="1">
      <alignment horizontal="left" wrapText="1"/>
    </xf>
    <xf numFmtId="164" fontId="0" fillId="0" borderId="0" xfId="0" applyNumberFormat="1" applyFont="1" applyAlignment="1">
      <alignment horizontal="center" wrapText="1"/>
    </xf>
    <xf numFmtId="0" fontId="0" fillId="0" borderId="1" xfId="0" applyFont="1" applyFill="1" applyBorder="1"/>
    <xf numFmtId="0" fontId="0" fillId="0" borderId="0" xfId="0" quotePrefix="1" applyFont="1" applyAlignment="1">
      <alignment horizontal="center"/>
    </xf>
    <xf numFmtId="44" fontId="0" fillId="0" borderId="0" xfId="0" applyNumberFormat="1" applyFont="1" applyFill="1" applyBorder="1" applyAlignment="1">
      <alignment horizontal="center"/>
    </xf>
    <xf numFmtId="0" fontId="0" fillId="0" borderId="0" xfId="0" applyFont="1" applyAlignment="1">
      <alignment wrapText="1"/>
    </xf>
    <xf numFmtId="0" fontId="37" fillId="0" borderId="0" xfId="0" applyFont="1" applyFill="1" applyBorder="1" applyAlignment="1">
      <alignment horizontal="left"/>
    </xf>
    <xf numFmtId="4" fontId="29" fillId="0" borderId="0" xfId="0" applyNumberFormat="1" applyFont="1" applyBorder="1" applyAlignment="1">
      <alignment horizontal="center" wrapText="1"/>
    </xf>
    <xf numFmtId="14" fontId="0" fillId="0" borderId="0" xfId="0" applyNumberFormat="1" applyFont="1" applyFill="1" applyBorder="1" applyAlignment="1">
      <alignment horizontal="center"/>
    </xf>
    <xf numFmtId="0" fontId="0" fillId="0" borderId="0" xfId="0" applyFont="1" applyBorder="1" applyAlignment="1"/>
    <xf numFmtId="44" fontId="29" fillId="0" borderId="0" xfId="1" applyFont="1"/>
    <xf numFmtId="0" fontId="0" fillId="0" borderId="0" xfId="0" applyFont="1" applyAlignment="1">
      <alignment horizontal="center" wrapText="1"/>
    </xf>
    <xf numFmtId="10" fontId="0" fillId="0" borderId="0" xfId="0" applyNumberFormat="1" applyFont="1" applyAlignment="1">
      <alignment horizontal="center"/>
    </xf>
    <xf numFmtId="0" fontId="35" fillId="0" borderId="8" xfId="0" applyFont="1" applyBorder="1" applyAlignment="1">
      <alignment horizontal="left"/>
    </xf>
    <xf numFmtId="0" fontId="37" fillId="0" borderId="3" xfId="0" applyFont="1" applyBorder="1" applyAlignment="1">
      <alignment horizontal="left"/>
    </xf>
    <xf numFmtId="0" fontId="37" fillId="0" borderId="2" xfId="0" applyFont="1" applyBorder="1" applyAlignment="1">
      <alignment horizontal="left"/>
    </xf>
    <xf numFmtId="0" fontId="35" fillId="0" borderId="0" xfId="0" applyFont="1" applyBorder="1" applyAlignment="1">
      <alignment horizontal="left"/>
    </xf>
    <xf numFmtId="0" fontId="37" fillId="0" borderId="0" xfId="0" applyFont="1" applyAlignment="1">
      <alignment horizontal="left"/>
    </xf>
    <xf numFmtId="0" fontId="35" fillId="0" borderId="0" xfId="0" applyFont="1"/>
    <xf numFmtId="0" fontId="0" fillId="0" borderId="2" xfId="0" applyFont="1" applyBorder="1"/>
    <xf numFmtId="0" fontId="35" fillId="0" borderId="8" xfId="0" applyFont="1" applyBorder="1"/>
    <xf numFmtId="0" fontId="35" fillId="0" borderId="0" xfId="0" applyFont="1" applyFill="1"/>
    <xf numFmtId="0" fontId="35" fillId="0" borderId="0" xfId="0" applyFont="1" applyFill="1" applyBorder="1" applyAlignment="1">
      <alignment horizontal="left"/>
    </xf>
    <xf numFmtId="0" fontId="37" fillId="0" borderId="0" xfId="0" applyFont="1" applyFill="1" applyAlignment="1">
      <alignment horizontal="left"/>
    </xf>
    <xf numFmtId="0" fontId="37" fillId="0" borderId="4" xfId="0" applyFont="1" applyBorder="1" applyAlignment="1">
      <alignment horizontal="left"/>
    </xf>
    <xf numFmtId="44" fontId="28" fillId="0" borderId="0" xfId="0" applyNumberFormat="1" applyFont="1"/>
    <xf numFmtId="44" fontId="37" fillId="0" borderId="8" xfId="0" applyNumberFormat="1" applyFont="1" applyBorder="1" applyAlignment="1">
      <alignment horizontal="left"/>
    </xf>
    <xf numFmtId="44" fontId="37" fillId="0" borderId="4" xfId="0" applyNumberFormat="1" applyFont="1" applyBorder="1" applyAlignment="1">
      <alignment horizontal="left"/>
    </xf>
    <xf numFmtId="0" fontId="35" fillId="0" borderId="1" xfId="0" applyFont="1" applyBorder="1" applyAlignment="1">
      <alignment horizontal="left"/>
    </xf>
    <xf numFmtId="164" fontId="0" fillId="0" borderId="0" xfId="0" applyNumberFormat="1" applyFont="1" applyAlignment="1">
      <alignment horizontal="center" vertical="center"/>
    </xf>
    <xf numFmtId="165" fontId="0" fillId="0" borderId="0" xfId="0" applyNumberFormat="1" applyFont="1" applyAlignment="1">
      <alignment horizontal="center" vertical="center"/>
    </xf>
    <xf numFmtId="0" fontId="0" fillId="0" borderId="0" xfId="0" applyFont="1" applyFill="1" applyAlignment="1">
      <alignment horizontal="center" vertical="center"/>
    </xf>
    <xf numFmtId="165" fontId="0" fillId="0" borderId="0" xfId="0" applyNumberFormat="1" applyFont="1" applyFill="1" applyAlignment="1">
      <alignment horizontal="center" vertical="center"/>
    </xf>
    <xf numFmtId="0" fontId="38" fillId="0" borderId="0" xfId="0" applyFont="1" applyAlignment="1">
      <alignment horizontal="left" wrapText="1"/>
    </xf>
    <xf numFmtId="10" fontId="0" fillId="0" borderId="0" xfId="0" applyNumberFormat="1" applyFont="1" applyFill="1" applyAlignment="1">
      <alignment horizontal="center"/>
    </xf>
    <xf numFmtId="0" fontId="39" fillId="0" borderId="0" xfId="0" applyFont="1"/>
    <xf numFmtId="0" fontId="0" fillId="0" borderId="3" xfId="0" applyFont="1" applyFill="1" applyBorder="1"/>
    <xf numFmtId="0" fontId="0" fillId="0" borderId="2" xfId="0" applyFont="1" applyFill="1" applyBorder="1"/>
    <xf numFmtId="0" fontId="37" fillId="0" borderId="0" xfId="0" applyFont="1" applyAlignment="1">
      <alignment horizontal="center"/>
    </xf>
    <xf numFmtId="44" fontId="37" fillId="0" borderId="0" xfId="0" applyNumberFormat="1" applyFont="1" applyFill="1" applyAlignment="1">
      <alignment horizontal="left"/>
    </xf>
    <xf numFmtId="0" fontId="20" fillId="0" borderId="0" xfId="11" applyFont="1" applyAlignment="1">
      <alignment horizontal="left" vertical="top" wrapText="1"/>
    </xf>
    <xf numFmtId="44" fontId="0" fillId="0" borderId="4" xfId="0" applyNumberFormat="1" applyFont="1" applyFill="1" applyBorder="1"/>
    <xf numFmtId="0" fontId="29" fillId="0" borderId="0" xfId="0" applyFont="1" applyFill="1"/>
    <xf numFmtId="0" fontId="29" fillId="0" borderId="0" xfId="0" applyFont="1" applyFill="1" applyBorder="1" applyAlignment="1">
      <alignment horizontal="center" vertical="center"/>
    </xf>
    <xf numFmtId="0" fontId="29" fillId="2" borderId="10" xfId="0" quotePrefix="1" applyFont="1" applyFill="1" applyBorder="1" applyAlignment="1">
      <alignment horizontal="center" vertical="center" wrapText="1"/>
    </xf>
    <xf numFmtId="44" fontId="0" fillId="0" borderId="23" xfId="1" applyNumberFormat="1" applyFont="1" applyFill="1" applyBorder="1"/>
    <xf numFmtId="44" fontId="0" fillId="0" borderId="32" xfId="0" applyNumberFormat="1" applyFont="1" applyBorder="1"/>
    <xf numFmtId="43" fontId="0" fillId="0" borderId="26" xfId="1" applyNumberFormat="1" applyFont="1" applyFill="1" applyBorder="1"/>
    <xf numFmtId="43" fontId="0" fillId="0" borderId="27" xfId="0" applyNumberFormat="1" applyFont="1" applyFill="1" applyBorder="1"/>
    <xf numFmtId="43" fontId="0" fillId="0" borderId="28" xfId="0" applyNumberFormat="1" applyFont="1" applyFill="1" applyBorder="1"/>
    <xf numFmtId="43" fontId="0" fillId="0" borderId="27" xfId="0" applyNumberFormat="1" applyFont="1" applyBorder="1"/>
    <xf numFmtId="43" fontId="0" fillId="0" borderId="28" xfId="0" applyNumberFormat="1" applyFont="1" applyBorder="1"/>
    <xf numFmtId="43" fontId="0" fillId="0" borderId="0" xfId="0" applyNumberFormat="1" applyFont="1" applyFill="1"/>
    <xf numFmtId="44" fontId="0" fillId="0" borderId="23" xfId="0" applyNumberFormat="1" applyFont="1" applyFill="1" applyBorder="1"/>
    <xf numFmtId="43" fontId="0" fillId="0" borderId="26" xfId="0" applyNumberFormat="1" applyFont="1" applyFill="1" applyBorder="1"/>
    <xf numFmtId="43" fontId="0" fillId="0" borderId="26" xfId="0" applyNumberFormat="1" applyFont="1" applyBorder="1"/>
    <xf numFmtId="44" fontId="0" fillId="0" borderId="35" xfId="0" applyNumberFormat="1" applyFont="1" applyBorder="1"/>
    <xf numFmtId="43" fontId="0" fillId="0" borderId="27" xfId="1" applyNumberFormat="1" applyFont="1" applyFill="1" applyBorder="1"/>
    <xf numFmtId="43" fontId="0" fillId="0" borderId="24" xfId="0" applyNumberFormat="1" applyFont="1" applyFill="1" applyBorder="1"/>
    <xf numFmtId="43" fontId="0" fillId="0" borderId="25" xfId="0" applyNumberFormat="1" applyFont="1" applyFill="1" applyBorder="1"/>
    <xf numFmtId="43" fontId="0" fillId="0" borderId="36" xfId="0" applyNumberFormat="1" applyFont="1" applyBorder="1"/>
    <xf numFmtId="0" fontId="29" fillId="3" borderId="15" xfId="0" applyFont="1" applyFill="1" applyBorder="1" applyAlignment="1">
      <alignment horizontal="center" vertical="center" wrapText="1"/>
    </xf>
    <xf numFmtId="0" fontId="31" fillId="3" borderId="19" xfId="0" applyFont="1" applyFill="1" applyBorder="1" applyAlignment="1">
      <alignment horizontal="center" vertical="center" wrapText="1"/>
    </xf>
    <xf numFmtId="0" fontId="35" fillId="3" borderId="19" xfId="0" applyFont="1" applyFill="1" applyBorder="1" applyAlignment="1">
      <alignment horizontal="center" vertical="center" wrapText="1"/>
    </xf>
    <xf numFmtId="0" fontId="29" fillId="8" borderId="15" xfId="0" applyFont="1" applyFill="1" applyBorder="1" applyAlignment="1">
      <alignment horizontal="center" vertical="center" wrapText="1"/>
    </xf>
    <xf numFmtId="0" fontId="29" fillId="8" borderId="19" xfId="0" applyFont="1" applyFill="1" applyBorder="1" applyAlignment="1">
      <alignment horizontal="center" vertical="center" wrapText="1"/>
    </xf>
    <xf numFmtId="0" fontId="29" fillId="8" borderId="16" xfId="0" applyFont="1" applyFill="1" applyBorder="1" applyAlignment="1">
      <alignment horizontal="center" vertical="center" wrapText="1"/>
    </xf>
    <xf numFmtId="44" fontId="0" fillId="0" borderId="23" xfId="1" applyFont="1" applyBorder="1"/>
    <xf numFmtId="44" fontId="0" fillId="0" borderId="23" xfId="0" applyNumberFormat="1" applyFont="1" applyBorder="1"/>
    <xf numFmtId="43" fontId="0" fillId="0" borderId="24" xfId="0" applyNumberFormat="1" applyFont="1" applyBorder="1"/>
    <xf numFmtId="43" fontId="0" fillId="0" borderId="25" xfId="0" applyNumberFormat="1" applyFont="1" applyBorder="1"/>
    <xf numFmtId="43" fontId="37" fillId="0" borderId="30" xfId="0" applyNumberFormat="1" applyFont="1" applyBorder="1" applyAlignment="1">
      <alignment horizontal="center"/>
    </xf>
    <xf numFmtId="43" fontId="0" fillId="0" borderId="37" xfId="0" applyNumberFormat="1" applyFont="1" applyBorder="1"/>
    <xf numFmtId="43" fontId="0" fillId="0" borderId="0" xfId="0" applyNumberFormat="1" applyFont="1" applyBorder="1"/>
    <xf numFmtId="43" fontId="0" fillId="0" borderId="29" xfId="0" applyNumberFormat="1" applyFont="1" applyBorder="1"/>
    <xf numFmtId="43" fontId="0" fillId="0" borderId="29" xfId="1" applyNumberFormat="1" applyFont="1" applyBorder="1" applyAlignment="1">
      <alignment horizontal="center"/>
    </xf>
    <xf numFmtId="4" fontId="0" fillId="0" borderId="0" xfId="0" applyNumberFormat="1" applyFont="1" applyBorder="1"/>
    <xf numFmtId="4" fontId="0" fillId="0" borderId="0" xfId="0" applyNumberFormat="1" applyFont="1" applyBorder="1" applyAlignment="1">
      <alignment horizontal="center"/>
    </xf>
    <xf numFmtId="4" fontId="0" fillId="0" borderId="0" xfId="0" applyNumberFormat="1" applyFont="1" applyFill="1" applyBorder="1"/>
    <xf numFmtId="43" fontId="0" fillId="0" borderId="26" xfId="12" applyFont="1" applyFill="1" applyBorder="1"/>
    <xf numFmtId="43" fontId="0" fillId="0" borderId="27" xfId="12" applyFont="1" applyBorder="1"/>
    <xf numFmtId="43" fontId="0" fillId="0" borderId="28" xfId="12" applyFont="1" applyBorder="1"/>
    <xf numFmtId="44" fontId="0" fillId="0" borderId="35" xfId="12" applyNumberFormat="1" applyFont="1" applyBorder="1"/>
    <xf numFmtId="43" fontId="0" fillId="0" borderId="37" xfId="12" applyFont="1" applyBorder="1"/>
    <xf numFmtId="43" fontId="0" fillId="0" borderId="36" xfId="12" applyFont="1" applyBorder="1"/>
    <xf numFmtId="43" fontId="0" fillId="0" borderId="28" xfId="12" applyFont="1" applyFill="1" applyBorder="1"/>
    <xf numFmtId="43" fontId="0" fillId="0" borderId="27" xfId="12" applyFont="1" applyFill="1" applyBorder="1"/>
    <xf numFmtId="164" fontId="0" fillId="0" borderId="0" xfId="0" applyNumberFormat="1" applyFont="1" applyAlignment="1"/>
    <xf numFmtId="43" fontId="0" fillId="0" borderId="8" xfId="12" applyFont="1" applyBorder="1"/>
    <xf numFmtId="43" fontId="0" fillId="0" borderId="3" xfId="12" applyFont="1" applyBorder="1"/>
    <xf numFmtId="43" fontId="0" fillId="0" borderId="2" xfId="12" applyFont="1" applyBorder="1"/>
    <xf numFmtId="44" fontId="0" fillId="0" borderId="23" xfId="12" applyNumberFormat="1" applyFont="1" applyBorder="1"/>
    <xf numFmtId="43" fontId="0" fillId="0" borderId="24" xfId="12" applyFont="1" applyBorder="1"/>
    <xf numFmtId="43" fontId="0" fillId="0" borderId="25" xfId="12" applyFont="1" applyBorder="1"/>
    <xf numFmtId="43" fontId="0" fillId="0" borderId="26" xfId="12" applyFont="1" applyBorder="1"/>
    <xf numFmtId="43" fontId="0" fillId="0" borderId="29" xfId="12" applyFont="1" applyFill="1" applyBorder="1"/>
    <xf numFmtId="43" fontId="0" fillId="0" borderId="30" xfId="12" applyFont="1" applyBorder="1"/>
    <xf numFmtId="43" fontId="0" fillId="0" borderId="31" xfId="12" applyFont="1" applyBorder="1"/>
    <xf numFmtId="44" fontId="0" fillId="0" borderId="23" xfId="12" applyNumberFormat="1" applyFont="1" applyFill="1" applyBorder="1"/>
    <xf numFmtId="43" fontId="0" fillId="0" borderId="25" xfId="12" applyFont="1" applyFill="1" applyBorder="1"/>
    <xf numFmtId="44" fontId="0" fillId="0" borderId="32" xfId="12" applyNumberFormat="1" applyFont="1" applyBorder="1"/>
    <xf numFmtId="43" fontId="0" fillId="0" borderId="34" xfId="12" applyFont="1" applyBorder="1"/>
    <xf numFmtId="43" fontId="0" fillId="0" borderId="24" xfId="12" applyFont="1" applyFill="1" applyBorder="1"/>
    <xf numFmtId="43" fontId="0" fillId="0" borderId="30" xfId="12" applyFont="1" applyFill="1" applyBorder="1"/>
    <xf numFmtId="0" fontId="34" fillId="9" borderId="19" xfId="0" applyFont="1" applyFill="1" applyBorder="1" applyAlignment="1">
      <alignment horizontal="center" vertical="center" wrapText="1"/>
    </xf>
    <xf numFmtId="44" fontId="0" fillId="0" borderId="23" xfId="12" applyNumberFormat="1" applyFont="1" applyBorder="1" applyAlignment="1">
      <alignment horizontal="center"/>
    </xf>
    <xf numFmtId="43" fontId="0" fillId="0" borderId="24" xfId="12" applyFont="1" applyBorder="1" applyAlignment="1">
      <alignment horizontal="center"/>
    </xf>
    <xf numFmtId="43" fontId="0" fillId="0" borderId="25" xfId="12" applyFont="1" applyBorder="1" applyAlignment="1">
      <alignment horizontal="center"/>
    </xf>
    <xf numFmtId="43" fontId="0" fillId="0" borderId="26" xfId="12" applyFont="1" applyBorder="1" applyAlignment="1">
      <alignment horizontal="center"/>
    </xf>
    <xf numFmtId="43" fontId="0" fillId="0" borderId="27" xfId="12" applyFont="1" applyBorder="1" applyAlignment="1">
      <alignment horizontal="center"/>
    </xf>
    <xf numFmtId="43" fontId="0" fillId="0" borderId="28" xfId="12" applyFont="1" applyBorder="1" applyAlignment="1">
      <alignment horizontal="center"/>
    </xf>
    <xf numFmtId="43" fontId="0" fillId="0" borderId="33" xfId="12" applyFont="1" applyBorder="1"/>
    <xf numFmtId="43" fontId="37" fillId="0" borderId="0" xfId="12" applyFont="1" applyBorder="1" applyAlignment="1">
      <alignment horizontal="center"/>
    </xf>
    <xf numFmtId="43" fontId="0" fillId="0" borderId="0" xfId="12" applyFont="1" applyAlignment="1">
      <alignment horizontal="center"/>
    </xf>
    <xf numFmtId="43" fontId="37" fillId="0" borderId="24" xfId="12" applyFont="1" applyBorder="1" applyAlignment="1">
      <alignment horizontal="center"/>
    </xf>
    <xf numFmtId="43" fontId="0" fillId="0" borderId="26" xfId="12" applyFont="1" applyFill="1" applyBorder="1" applyAlignment="1">
      <alignment horizontal="center"/>
    </xf>
    <xf numFmtId="43" fontId="0" fillId="0" borderId="29" xfId="12" applyFont="1" applyFill="1" applyBorder="1" applyAlignment="1">
      <alignment horizontal="center"/>
    </xf>
    <xf numFmtId="43" fontId="0" fillId="0" borderId="30" xfId="12" applyFont="1" applyBorder="1" applyAlignment="1">
      <alignment horizontal="center"/>
    </xf>
    <xf numFmtId="43" fontId="0" fillId="0" borderId="31" xfId="12" applyFont="1" applyBorder="1" applyAlignment="1">
      <alignment horizontal="center"/>
    </xf>
    <xf numFmtId="43" fontId="0" fillId="0" borderId="29" xfId="12" applyFont="1" applyBorder="1" applyAlignment="1">
      <alignment horizontal="center"/>
    </xf>
    <xf numFmtId="43" fontId="0" fillId="0" borderId="0" xfId="12" applyFont="1" applyFill="1" applyBorder="1" applyAlignment="1">
      <alignment horizontal="center"/>
    </xf>
    <xf numFmtId="43" fontId="0" fillId="0" borderId="27" xfId="12" applyFont="1" applyFill="1" applyBorder="1" applyAlignment="1">
      <alignment horizontal="center"/>
    </xf>
    <xf numFmtId="43" fontId="0" fillId="0" borderId="28" xfId="12" applyFont="1" applyFill="1" applyBorder="1" applyAlignment="1">
      <alignment horizontal="center"/>
    </xf>
    <xf numFmtId="44" fontId="37" fillId="0" borderId="23" xfId="12" applyNumberFormat="1" applyFont="1" applyFill="1" applyBorder="1" applyAlignment="1">
      <alignment horizontal="center"/>
    </xf>
    <xf numFmtId="43" fontId="37" fillId="0" borderId="26" xfId="12" applyFont="1" applyFill="1" applyBorder="1" applyAlignment="1">
      <alignment horizontal="center"/>
    </xf>
    <xf numFmtId="43" fontId="0" fillId="0" borderId="29" xfId="12" applyFont="1" applyBorder="1"/>
    <xf numFmtId="43" fontId="0" fillId="0" borderId="0" xfId="12" applyFont="1" applyBorder="1" applyAlignment="1"/>
    <xf numFmtId="43" fontId="0" fillId="0" borderId="0" xfId="12" applyFont="1" applyAlignment="1"/>
    <xf numFmtId="44" fontId="0" fillId="0" borderId="23" xfId="12" applyNumberFormat="1" applyFont="1" applyFill="1" applyBorder="1" applyAlignment="1"/>
    <xf numFmtId="43" fontId="0" fillId="0" borderId="24" xfId="12" applyFont="1" applyBorder="1" applyAlignment="1"/>
    <xf numFmtId="44" fontId="0" fillId="0" borderId="23" xfId="12" applyNumberFormat="1" applyFont="1" applyBorder="1" applyAlignment="1"/>
    <xf numFmtId="43" fontId="0" fillId="0" borderId="21" xfId="12" applyFont="1" applyBorder="1" applyAlignment="1">
      <alignment horizontal="center"/>
    </xf>
    <xf numFmtId="43" fontId="0" fillId="0" borderId="21" xfId="12" applyFont="1" applyFill="1" applyBorder="1"/>
    <xf numFmtId="0" fontId="29" fillId="0" borderId="8" xfId="0" applyFont="1" applyBorder="1" applyAlignment="1">
      <alignment horizontal="center"/>
    </xf>
    <xf numFmtId="164" fontId="0" fillId="0" borderId="0" xfId="0" applyNumberFormat="1" applyFont="1" applyFill="1" applyAlignment="1"/>
    <xf numFmtId="0" fontId="34" fillId="9" borderId="20" xfId="0" applyFont="1" applyFill="1" applyBorder="1" applyAlignment="1">
      <alignment horizontal="center" vertical="center" wrapText="1"/>
    </xf>
    <xf numFmtId="0" fontId="29" fillId="8" borderId="9" xfId="0" applyFont="1" applyFill="1" applyBorder="1" applyAlignment="1">
      <alignment horizontal="center" vertical="center" wrapText="1"/>
    </xf>
    <xf numFmtId="43" fontId="29" fillId="0" borderId="0" xfId="12" applyFont="1" applyBorder="1" applyAlignment="1">
      <alignment horizontal="center"/>
    </xf>
    <xf numFmtId="43" fontId="29" fillId="0" borderId="0" xfId="12" applyFont="1" applyFill="1" applyBorder="1" applyAlignment="1">
      <alignment horizontal="center"/>
    </xf>
    <xf numFmtId="43" fontId="37" fillId="0" borderId="0" xfId="12" applyFont="1" applyFill="1" applyBorder="1" applyAlignment="1">
      <alignment horizontal="center"/>
    </xf>
    <xf numFmtId="44" fontId="0" fillId="0" borderId="23" xfId="12" applyNumberFormat="1" applyFont="1" applyBorder="1" applyAlignment="1">
      <alignment horizontal="right"/>
    </xf>
    <xf numFmtId="43" fontId="0" fillId="0" borderId="26" xfId="12" applyFont="1" applyFill="1" applyBorder="1" applyAlignment="1">
      <alignment horizontal="right"/>
    </xf>
    <xf numFmtId="0" fontId="0" fillId="0" borderId="0" xfId="0" applyFont="1" applyAlignment="1">
      <alignment horizontal="right" indent="1"/>
    </xf>
    <xf numFmtId="0" fontId="0" fillId="0" borderId="0" xfId="0" applyFont="1" applyAlignment="1">
      <alignment horizontal="right"/>
    </xf>
    <xf numFmtId="43" fontId="0" fillId="0" borderId="21" xfId="12" applyFont="1" applyBorder="1"/>
    <xf numFmtId="164" fontId="0" fillId="0" borderId="0" xfId="0" applyNumberFormat="1" applyFont="1" applyAlignment="1">
      <alignment vertical="center"/>
    </xf>
    <xf numFmtId="0" fontId="0" fillId="0" borderId="0" xfId="0" applyFont="1" applyAlignment="1">
      <alignment vertical="center" wrapText="1"/>
    </xf>
    <xf numFmtId="0" fontId="0" fillId="0" borderId="0" xfId="0" applyFont="1" applyFill="1" applyAlignment="1">
      <alignment vertical="center" wrapText="1"/>
    </xf>
    <xf numFmtId="10" fontId="0" fillId="0" borderId="0" xfId="0" applyNumberFormat="1" applyFont="1" applyAlignment="1">
      <alignment horizontal="center" vertical="center"/>
    </xf>
    <xf numFmtId="43" fontId="0" fillId="0" borderId="0" xfId="12" applyFont="1" applyBorder="1" applyAlignment="1">
      <alignment vertical="center"/>
    </xf>
    <xf numFmtId="43" fontId="0" fillId="0" borderId="0" xfId="12" applyFont="1" applyAlignment="1">
      <alignment vertical="center"/>
    </xf>
    <xf numFmtId="43" fontId="0" fillId="0" borderId="0" xfId="12" applyFont="1" applyFill="1" applyBorder="1" applyAlignment="1">
      <alignment vertical="center"/>
    </xf>
    <xf numFmtId="43" fontId="0" fillId="0" borderId="0" xfId="12" applyFont="1" applyFill="1" applyAlignment="1">
      <alignment vertical="center"/>
    </xf>
    <xf numFmtId="44" fontId="0" fillId="0" borderId="23" xfId="12" applyNumberFormat="1" applyFont="1" applyBorder="1" applyAlignment="1">
      <alignment vertical="center"/>
    </xf>
    <xf numFmtId="43" fontId="0" fillId="0" borderId="24" xfId="12" applyFont="1" applyBorder="1" applyAlignment="1">
      <alignment vertical="center"/>
    </xf>
    <xf numFmtId="43" fontId="0" fillId="0" borderId="25" xfId="12" applyFont="1" applyBorder="1" applyAlignment="1">
      <alignment vertical="center"/>
    </xf>
    <xf numFmtId="43" fontId="0" fillId="0" borderId="26" xfId="12" applyFont="1" applyBorder="1" applyAlignment="1">
      <alignment vertical="center"/>
    </xf>
    <xf numFmtId="43" fontId="0" fillId="0" borderId="27" xfId="12" applyFont="1" applyBorder="1" applyAlignment="1">
      <alignment vertical="center"/>
    </xf>
    <xf numFmtId="43" fontId="0" fillId="0" borderId="28" xfId="12" applyFont="1" applyBorder="1" applyAlignment="1">
      <alignment vertical="center"/>
    </xf>
    <xf numFmtId="43" fontId="0" fillId="0" borderId="26" xfId="12" applyFont="1" applyFill="1" applyBorder="1" applyAlignment="1">
      <alignment vertical="center"/>
    </xf>
    <xf numFmtId="43" fontId="0" fillId="0" borderId="27" xfId="12" applyFont="1" applyFill="1" applyBorder="1" applyAlignment="1">
      <alignment vertical="center"/>
    </xf>
    <xf numFmtId="43" fontId="0" fillId="0" borderId="28" xfId="12" applyFont="1" applyFill="1" applyBorder="1" applyAlignment="1">
      <alignment vertical="center"/>
    </xf>
    <xf numFmtId="43" fontId="0" fillId="0" borderId="29" xfId="12" applyFont="1" applyFill="1" applyBorder="1" applyAlignment="1">
      <alignment vertical="center"/>
    </xf>
    <xf numFmtId="43" fontId="0" fillId="0" borderId="30" xfId="12" applyFont="1" applyBorder="1" applyAlignment="1">
      <alignment vertical="center"/>
    </xf>
    <xf numFmtId="43" fontId="0" fillId="0" borderId="31" xfId="12" applyFont="1" applyBorder="1" applyAlignment="1">
      <alignment vertical="center"/>
    </xf>
    <xf numFmtId="43" fontId="0" fillId="0" borderId="29" xfId="12" applyFont="1" applyBorder="1" applyAlignment="1">
      <alignment vertical="center"/>
    </xf>
    <xf numFmtId="43" fontId="0" fillId="0" borderId="40" xfId="12" applyFont="1" applyFill="1" applyBorder="1"/>
    <xf numFmtId="43" fontId="0" fillId="0" borderId="41" xfId="12" applyFont="1" applyFill="1" applyBorder="1"/>
    <xf numFmtId="43" fontId="0" fillId="0" borderId="41" xfId="12" applyFont="1" applyBorder="1"/>
    <xf numFmtId="43" fontId="0" fillId="0" borderId="42" xfId="12" applyFont="1" applyBorder="1"/>
    <xf numFmtId="43" fontId="0" fillId="0" borderId="43" xfId="12" applyFont="1" applyBorder="1"/>
    <xf numFmtId="43" fontId="0" fillId="0" borderId="38" xfId="12" applyFont="1" applyFill="1" applyBorder="1"/>
    <xf numFmtId="43" fontId="0" fillId="0" borderId="22" xfId="12" applyFont="1" applyBorder="1"/>
    <xf numFmtId="43" fontId="0" fillId="0" borderId="39" xfId="12" applyFont="1" applyBorder="1"/>
    <xf numFmtId="43" fontId="0" fillId="0" borderId="41" xfId="1" applyNumberFormat="1" applyFont="1" applyFill="1" applyBorder="1"/>
    <xf numFmtId="43" fontId="0" fillId="0" borderId="21" xfId="0" applyNumberFormat="1" applyFont="1" applyFill="1" applyBorder="1"/>
    <xf numFmtId="43" fontId="0" fillId="0" borderId="39" xfId="0" applyNumberFormat="1" applyFont="1" applyBorder="1"/>
    <xf numFmtId="43" fontId="0" fillId="0" borderId="40" xfId="0" applyNumberFormat="1" applyFont="1" applyBorder="1"/>
    <xf numFmtId="43" fontId="0" fillId="0" borderId="41" xfId="0" applyNumberFormat="1" applyFont="1" applyBorder="1"/>
    <xf numFmtId="43" fontId="0" fillId="0" borderId="38" xfId="0" applyNumberFormat="1" applyFont="1" applyBorder="1"/>
    <xf numFmtId="43" fontId="0" fillId="0" borderId="21" xfId="0" applyNumberFormat="1" applyFont="1" applyBorder="1"/>
    <xf numFmtId="43" fontId="0" fillId="0" borderId="38" xfId="12" applyFont="1" applyBorder="1"/>
    <xf numFmtId="43" fontId="0" fillId="0" borderId="42" xfId="12" applyFont="1" applyFill="1" applyBorder="1"/>
    <xf numFmtId="43" fontId="0" fillId="0" borderId="44" xfId="12" applyFont="1" applyBorder="1"/>
    <xf numFmtId="43" fontId="0" fillId="0" borderId="45" xfId="12" applyFont="1" applyBorder="1"/>
    <xf numFmtId="43" fontId="0" fillId="0" borderId="40" xfId="12" applyFont="1" applyBorder="1" applyAlignment="1">
      <alignment horizontal="center"/>
    </xf>
    <xf numFmtId="43" fontId="0" fillId="0" borderId="41" xfId="12" applyFont="1" applyBorder="1" applyAlignment="1">
      <alignment horizontal="center"/>
    </xf>
    <xf numFmtId="43" fontId="0" fillId="0" borderId="38" xfId="12" applyFont="1" applyBorder="1" applyAlignment="1">
      <alignment horizontal="center"/>
    </xf>
    <xf numFmtId="43" fontId="0" fillId="0" borderId="22" xfId="12" applyFont="1" applyBorder="1" applyAlignment="1">
      <alignment horizontal="center"/>
    </xf>
    <xf numFmtId="43" fontId="0" fillId="0" borderId="21" xfId="12" applyFont="1" applyFill="1" applyBorder="1" applyAlignment="1">
      <alignment horizontal="center"/>
    </xf>
    <xf numFmtId="43" fontId="0" fillId="0" borderId="40" xfId="12" applyFont="1" applyBorder="1"/>
    <xf numFmtId="43" fontId="0" fillId="0" borderId="40" xfId="12" applyFont="1" applyBorder="1" applyAlignment="1">
      <alignment vertical="center"/>
    </xf>
    <xf numFmtId="43" fontId="0" fillId="0" borderId="41" xfId="12" applyFont="1" applyBorder="1" applyAlignment="1">
      <alignment vertical="center"/>
    </xf>
    <xf numFmtId="43" fontId="0" fillId="0" borderId="41" xfId="12" applyFont="1" applyFill="1" applyBorder="1" applyAlignment="1">
      <alignment vertical="center"/>
    </xf>
    <xf numFmtId="43" fontId="0" fillId="0" borderId="42" xfId="12" applyFont="1" applyBorder="1" applyAlignment="1">
      <alignment vertical="center"/>
    </xf>
    <xf numFmtId="43" fontId="0" fillId="0" borderId="38" xfId="12" applyFont="1" applyBorder="1" applyAlignment="1">
      <alignment vertical="center"/>
    </xf>
    <xf numFmtId="43" fontId="0" fillId="0" borderId="21" xfId="12" applyFont="1" applyBorder="1" applyAlignment="1">
      <alignment vertical="center"/>
    </xf>
    <xf numFmtId="43" fontId="0" fillId="0" borderId="22" xfId="12" applyFont="1" applyBorder="1" applyAlignment="1">
      <alignment vertical="center"/>
    </xf>
    <xf numFmtId="43" fontId="37" fillId="0" borderId="3" xfId="12" applyFont="1" applyBorder="1" applyAlignment="1">
      <alignment horizontal="center"/>
    </xf>
    <xf numFmtId="43" fontId="0" fillId="0" borderId="28" xfId="12" applyFont="1" applyBorder="1" applyAlignment="1">
      <alignment horizontal="right"/>
    </xf>
    <xf numFmtId="43" fontId="0" fillId="0" borderId="21" xfId="12" applyFont="1" applyBorder="1" applyAlignment="1">
      <alignment horizontal="right"/>
    </xf>
    <xf numFmtId="43" fontId="0" fillId="0" borderId="28" xfId="12" applyFont="1" applyBorder="1" applyAlignment="1"/>
    <xf numFmtId="43" fontId="0" fillId="0" borderId="38" xfId="12" applyFont="1" applyBorder="1" applyAlignment="1"/>
    <xf numFmtId="43" fontId="0" fillId="0" borderId="21" xfId="12" applyFont="1" applyBorder="1" applyAlignment="1"/>
    <xf numFmtId="43" fontId="0" fillId="0" borderId="24" xfId="12" quotePrefix="1" applyFont="1" applyBorder="1"/>
    <xf numFmtId="43" fontId="0" fillId="0" borderId="46" xfId="12" applyFont="1" applyFill="1" applyBorder="1"/>
    <xf numFmtId="43" fontId="0" fillId="0" borderId="47" xfId="12" applyFont="1" applyBorder="1"/>
    <xf numFmtId="43" fontId="0" fillId="0" borderId="48" xfId="12" applyFont="1" applyBorder="1"/>
    <xf numFmtId="43" fontId="0" fillId="0" borderId="46" xfId="12" applyFont="1" applyBorder="1"/>
    <xf numFmtId="43" fontId="0" fillId="0" borderId="49" xfId="12" applyFont="1" applyBorder="1"/>
    <xf numFmtId="43" fontId="0" fillId="0" borderId="50" xfId="12" applyFont="1" applyBorder="1"/>
    <xf numFmtId="43" fontId="0" fillId="0" borderId="27" xfId="12" applyFont="1" applyBorder="1" applyAlignment="1"/>
    <xf numFmtId="43" fontId="0" fillId="0" borderId="40" xfId="12" applyFont="1" applyBorder="1" applyAlignment="1"/>
    <xf numFmtId="43" fontId="0" fillId="0" borderId="41" xfId="12" applyFont="1" applyBorder="1" applyAlignment="1"/>
    <xf numFmtId="43" fontId="0" fillId="0" borderId="42" xfId="12" applyFont="1" applyBorder="1" applyAlignment="1"/>
    <xf numFmtId="43" fontId="0" fillId="0" borderId="0" xfId="12" applyFont="1" applyFill="1" applyBorder="1" applyAlignment="1"/>
    <xf numFmtId="43" fontId="0" fillId="0" borderId="0" xfId="12" applyFont="1" applyFill="1" applyAlignment="1"/>
    <xf numFmtId="43" fontId="0" fillId="0" borderId="24" xfId="12" applyFont="1" applyFill="1" applyBorder="1" applyAlignment="1"/>
    <xf numFmtId="43" fontId="0" fillId="0" borderId="25" xfId="12" applyFont="1" applyFill="1" applyBorder="1" applyAlignment="1"/>
    <xf numFmtId="43" fontId="0" fillId="0" borderId="38" xfId="12" applyFont="1" applyFill="1" applyBorder="1" applyAlignment="1"/>
    <xf numFmtId="43" fontId="37" fillId="0" borderId="24" xfId="12" applyFont="1" applyBorder="1"/>
    <xf numFmtId="43" fontId="37" fillId="0" borderId="27" xfId="12" applyFont="1" applyBorder="1"/>
    <xf numFmtId="43" fontId="0" fillId="0" borderId="40" xfId="12" applyFont="1" applyFill="1" applyBorder="1" applyAlignment="1"/>
    <xf numFmtId="44" fontId="0" fillId="0" borderId="26" xfId="1" applyFont="1" applyFill="1" applyBorder="1"/>
    <xf numFmtId="44" fontId="0" fillId="0" borderId="26" xfId="12" applyNumberFormat="1" applyFont="1" applyBorder="1"/>
    <xf numFmtId="44" fontId="0" fillId="0" borderId="26" xfId="12" applyNumberFormat="1" applyFont="1" applyFill="1" applyBorder="1"/>
    <xf numFmtId="0" fontId="29" fillId="0" borderId="0" xfId="0" applyFont="1" applyBorder="1" applyAlignment="1">
      <alignment horizontal="center"/>
    </xf>
    <xf numFmtId="0" fontId="0" fillId="4" borderId="0" xfId="0" applyFont="1" applyFill="1" applyAlignment="1">
      <alignment horizontal="center"/>
    </xf>
    <xf numFmtId="0" fontId="29" fillId="0" borderId="0" xfId="0" applyFont="1" applyBorder="1" applyAlignment="1">
      <alignment horizontal="center"/>
    </xf>
    <xf numFmtId="44" fontId="0" fillId="0" borderId="35" xfId="12" applyNumberFormat="1" applyFont="1" applyBorder="1" applyAlignment="1">
      <alignment horizontal="center"/>
    </xf>
    <xf numFmtId="0" fontId="29" fillId="0" borderId="0" xfId="0" applyFont="1" applyBorder="1" applyAlignment="1">
      <alignment horizontal="center"/>
    </xf>
    <xf numFmtId="10" fontId="0" fillId="0" borderId="0" xfId="13" applyNumberFormat="1" applyFont="1" applyAlignment="1">
      <alignment horizontal="center"/>
    </xf>
    <xf numFmtId="0" fontId="0" fillId="0" borderId="0" xfId="0" applyFont="1" applyAlignment="1">
      <alignment horizontal="left" wrapText="1"/>
    </xf>
    <xf numFmtId="0" fontId="0" fillId="0" borderId="0" xfId="0" applyFont="1" applyAlignment="1">
      <alignment wrapText="1"/>
    </xf>
    <xf numFmtId="0" fontId="0" fillId="0" borderId="0" xfId="0" applyFont="1" applyAlignment="1">
      <alignment wrapText="1"/>
    </xf>
    <xf numFmtId="44" fontId="0" fillId="0" borderId="26" xfId="12" applyNumberFormat="1" applyFont="1" applyBorder="1" applyAlignment="1">
      <alignment horizontal="center"/>
    </xf>
    <xf numFmtId="1" fontId="40" fillId="0" borderId="0" xfId="23" applyNumberFormat="1" applyFont="1" applyAlignment="1">
      <alignment horizontal="center"/>
    </xf>
    <xf numFmtId="0" fontId="29" fillId="0" borderId="0" xfId="0" applyFont="1" applyBorder="1" applyAlignment="1">
      <alignment horizontal="center"/>
    </xf>
    <xf numFmtId="0" fontId="0" fillId="0" borderId="0" xfId="0" applyFont="1" applyAlignment="1">
      <alignment wrapText="1"/>
    </xf>
    <xf numFmtId="43" fontId="37" fillId="0" borderId="27" xfId="12" applyFont="1" applyBorder="1" applyAlignment="1">
      <alignment horizontal="center"/>
    </xf>
    <xf numFmtId="0" fontId="29" fillId="0" borderId="0" xfId="0" applyFont="1" applyBorder="1" applyAlignment="1">
      <alignment horizontal="center"/>
    </xf>
    <xf numFmtId="0" fontId="0" fillId="0" borderId="0" xfId="0" applyFont="1" applyAlignment="1">
      <alignment horizontal="left" wrapText="1"/>
    </xf>
    <xf numFmtId="0" fontId="0" fillId="0" borderId="0" xfId="0" applyFont="1" applyAlignment="1">
      <alignment wrapText="1"/>
    </xf>
    <xf numFmtId="43" fontId="0" fillId="0" borderId="0" xfId="12" applyFont="1"/>
    <xf numFmtId="0" fontId="29" fillId="0" borderId="0" xfId="0" applyFont="1" applyBorder="1" applyAlignment="1">
      <alignment horizontal="center"/>
    </xf>
    <xf numFmtId="0" fontId="0" fillId="0" borderId="0" xfId="0" applyFont="1" applyAlignment="1">
      <alignment wrapText="1"/>
    </xf>
    <xf numFmtId="44" fontId="0" fillId="0" borderId="26" xfId="12" applyNumberFormat="1" applyFont="1" applyFill="1" applyBorder="1" applyAlignment="1"/>
    <xf numFmtId="43" fontId="0" fillId="0" borderId="27" xfId="12" applyFont="1" applyFill="1" applyBorder="1" applyAlignment="1"/>
    <xf numFmtId="43" fontId="0" fillId="0" borderId="28" xfId="12" applyFont="1" applyFill="1" applyBorder="1" applyAlignment="1"/>
    <xf numFmtId="43" fontId="0" fillId="0" borderId="41" xfId="12" applyFont="1" applyFill="1" applyBorder="1" applyAlignment="1"/>
    <xf numFmtId="43" fontId="0" fillId="0" borderId="21" xfId="12" applyFont="1" applyFill="1" applyBorder="1" applyAlignment="1"/>
    <xf numFmtId="0" fontId="0" fillId="0" borderId="0" xfId="0" applyFont="1" applyAlignment="1">
      <alignment wrapText="1"/>
    </xf>
    <xf numFmtId="44" fontId="0" fillId="0" borderId="17" xfId="12" applyNumberFormat="1" applyFont="1" applyBorder="1"/>
    <xf numFmtId="44" fontId="0" fillId="0" borderId="26" xfId="1" applyFont="1" applyBorder="1"/>
    <xf numFmtId="0" fontId="0" fillId="4" borderId="0" xfId="0" applyFont="1" applyFill="1"/>
    <xf numFmtId="164" fontId="0" fillId="4" borderId="0" xfId="0" applyNumberFormat="1" applyFont="1" applyFill="1" applyAlignment="1"/>
    <xf numFmtId="164" fontId="0" fillId="4" borderId="0" xfId="0" applyNumberFormat="1" applyFont="1" applyFill="1" applyAlignment="1">
      <alignment horizontal="center"/>
    </xf>
    <xf numFmtId="10" fontId="0" fillId="4" borderId="0" xfId="0" applyNumberFormat="1" applyFont="1" applyFill="1" applyAlignment="1">
      <alignment horizontal="center"/>
    </xf>
    <xf numFmtId="165" fontId="0" fillId="4" borderId="0" xfId="0" applyNumberFormat="1" applyFont="1" applyFill="1" applyAlignment="1">
      <alignment horizontal="center"/>
    </xf>
    <xf numFmtId="0" fontId="0" fillId="0" borderId="0" xfId="0" applyFont="1" applyAlignment="1">
      <alignment wrapText="1"/>
    </xf>
    <xf numFmtId="0" fontId="0" fillId="0" borderId="0" xfId="0"/>
    <xf numFmtId="0" fontId="0" fillId="0" borderId="0" xfId="0"/>
    <xf numFmtId="10" fontId="0" fillId="0" borderId="0" xfId="13" applyNumberFormat="1" applyFont="1" applyAlignment="1">
      <alignment horizontal="center"/>
    </xf>
    <xf numFmtId="0" fontId="0" fillId="0" borderId="0" xfId="0"/>
    <xf numFmtId="0" fontId="0" fillId="0" borderId="0" xfId="0"/>
    <xf numFmtId="43" fontId="0" fillId="0" borderId="3" xfId="12" applyFont="1" applyBorder="1" applyAlignment="1">
      <alignment horizontal="center"/>
    </xf>
    <xf numFmtId="44" fontId="37" fillId="0" borderId="23" xfId="1" applyFont="1" applyFill="1" applyBorder="1" applyAlignment="1">
      <alignment horizontal="center"/>
    </xf>
    <xf numFmtId="0" fontId="29" fillId="0" borderId="0" xfId="0" applyFont="1" applyBorder="1" applyAlignment="1">
      <alignment horizontal="center"/>
    </xf>
    <xf numFmtId="4" fontId="0" fillId="0" borderId="0" xfId="0" applyNumberFormat="1" applyFont="1" applyFill="1"/>
    <xf numFmtId="0" fontId="29" fillId="0" borderId="0" xfId="0" applyFont="1" applyBorder="1" applyAlignment="1">
      <alignment horizontal="center"/>
    </xf>
    <xf numFmtId="0" fontId="0" fillId="0" borderId="0" xfId="0" applyFont="1" applyAlignment="1">
      <alignment horizontal="left" wrapText="1"/>
    </xf>
    <xf numFmtId="0" fontId="37" fillId="0" borderId="0" xfId="11" applyFont="1"/>
    <xf numFmtId="0" fontId="0" fillId="0" borderId="0" xfId="12" applyNumberFormat="1" applyFont="1"/>
    <xf numFmtId="0" fontId="0" fillId="0" borderId="0" xfId="0" applyFont="1" applyAlignment="1">
      <alignment wrapText="1"/>
    </xf>
    <xf numFmtId="44" fontId="0" fillId="0" borderId="17" xfId="12" applyNumberFormat="1" applyFont="1" applyFill="1" applyBorder="1"/>
    <xf numFmtId="43" fontId="0" fillId="0" borderId="27" xfId="12" quotePrefix="1" applyFont="1" applyBorder="1"/>
    <xf numFmtId="44" fontId="0" fillId="0" borderId="26" xfId="12" applyNumberFormat="1" applyFont="1" applyBorder="1" applyAlignment="1"/>
    <xf numFmtId="0" fontId="0" fillId="0" borderId="0" xfId="0" applyFont="1" applyAlignment="1">
      <alignment wrapText="1"/>
    </xf>
    <xf numFmtId="0" fontId="0" fillId="0" borderId="0" xfId="0" applyAlignment="1">
      <alignment horizontal="center"/>
    </xf>
    <xf numFmtId="0" fontId="0" fillId="0" borderId="0" xfId="0" applyFont="1" applyAlignment="1">
      <alignment wrapText="1"/>
    </xf>
    <xf numFmtId="0" fontId="0" fillId="0" borderId="0" xfId="0" applyAlignment="1">
      <alignment wrapText="1"/>
    </xf>
    <xf numFmtId="0" fontId="0" fillId="0" borderId="0" xfId="0" quotePrefix="1" applyAlignment="1">
      <alignment horizontal="center"/>
    </xf>
    <xf numFmtId="10" fontId="0" fillId="0" borderId="0" xfId="0" applyNumberFormat="1" applyAlignment="1">
      <alignment horizontal="center"/>
    </xf>
    <xf numFmtId="165" fontId="0" fillId="0" borderId="0" xfId="0" applyNumberFormat="1" applyAlignment="1">
      <alignment horizontal="center"/>
    </xf>
    <xf numFmtId="165" fontId="0" fillId="0" borderId="0" xfId="0" applyNumberFormat="1" applyFont="1" applyAlignment="1">
      <alignment horizontal="left"/>
    </xf>
    <xf numFmtId="10" fontId="0" fillId="0" borderId="0" xfId="0" applyNumberFormat="1" applyFont="1" applyAlignment="1">
      <alignment horizontal="right"/>
    </xf>
    <xf numFmtId="0" fontId="29" fillId="0" borderId="1" xfId="0" applyFont="1" applyBorder="1" applyAlignment="1">
      <alignment horizontal="center"/>
    </xf>
    <xf numFmtId="0" fontId="29" fillId="0" borderId="0" xfId="0" applyFont="1" applyBorder="1" applyAlignment="1">
      <alignment horizontal="center"/>
    </xf>
    <xf numFmtId="0" fontId="0" fillId="0" borderId="0" xfId="0" applyFont="1" applyAlignment="1">
      <alignment wrapText="1"/>
    </xf>
    <xf numFmtId="0" fontId="0" fillId="10" borderId="0" xfId="0" applyFont="1" applyFill="1" applyAlignment="1">
      <alignment horizontal="center"/>
    </xf>
    <xf numFmtId="0" fontId="0" fillId="10" borderId="0" xfId="0" applyFont="1" applyFill="1"/>
    <xf numFmtId="0" fontId="0" fillId="10" borderId="0" xfId="0" applyFont="1" applyFill="1" applyAlignment="1">
      <alignment wrapText="1"/>
    </xf>
    <xf numFmtId="165" fontId="0" fillId="10" borderId="0" xfId="0" applyNumberFormat="1" applyFont="1" applyFill="1" applyAlignment="1">
      <alignment horizontal="left"/>
    </xf>
    <xf numFmtId="0" fontId="0" fillId="10" borderId="0" xfId="0" applyFont="1" applyFill="1" applyAlignment="1"/>
    <xf numFmtId="10" fontId="0" fillId="10" borderId="0" xfId="0" applyNumberFormat="1" applyFont="1" applyFill="1" applyAlignment="1">
      <alignment horizontal="center"/>
    </xf>
    <xf numFmtId="165" fontId="0" fillId="10" borderId="0" xfId="0" applyNumberFormat="1" applyFont="1" applyFill="1" applyAlignment="1">
      <alignment horizontal="center"/>
    </xf>
    <xf numFmtId="44" fontId="0" fillId="0" borderId="27" xfId="1" applyFont="1" applyBorder="1"/>
    <xf numFmtId="44" fontId="0" fillId="0" borderId="27" xfId="1" applyFont="1" applyFill="1" applyBorder="1"/>
    <xf numFmtId="44" fontId="0" fillId="0" borderId="41" xfId="1" applyFont="1" applyFill="1" applyBorder="1"/>
    <xf numFmtId="44" fontId="0" fillId="0" borderId="23" xfId="1" applyFont="1" applyFill="1" applyBorder="1"/>
    <xf numFmtId="43" fontId="0" fillId="0" borderId="26" xfId="12" applyFont="1" applyBorder="1" applyAlignment="1">
      <alignment horizontal="right"/>
    </xf>
    <xf numFmtId="43" fontId="0" fillId="0" borderId="26" xfId="12" applyFont="1" applyBorder="1" applyAlignment="1"/>
    <xf numFmtId="43" fontId="0" fillId="0" borderId="26" xfId="12" applyFont="1" applyFill="1" applyBorder="1" applyAlignment="1"/>
    <xf numFmtId="0" fontId="20" fillId="0" borderId="0" xfId="11" applyFont="1" applyAlignment="1">
      <alignment horizontal="center" vertical="top" wrapText="1"/>
    </xf>
    <xf numFmtId="0" fontId="0" fillId="0" borderId="0" xfId="0" applyFont="1" applyAlignment="1">
      <alignment wrapText="1"/>
    </xf>
    <xf numFmtId="164" fontId="0" fillId="0" borderId="0" xfId="0" applyNumberFormat="1"/>
    <xf numFmtId="164" fontId="0" fillId="0" borderId="0" xfId="0" applyNumberFormat="1" applyAlignment="1">
      <alignment horizontal="center"/>
    </xf>
    <xf numFmtId="43" fontId="0" fillId="0" borderId="23" xfId="12" applyFont="1" applyFill="1" applyBorder="1"/>
    <xf numFmtId="0" fontId="20" fillId="0" borderId="0" xfId="11" applyFont="1" applyAlignment="1">
      <alignment horizontal="left"/>
    </xf>
    <xf numFmtId="0" fontId="29" fillId="0" borderId="1" xfId="0" applyFont="1" applyBorder="1" applyAlignment="1">
      <alignment horizontal="center"/>
    </xf>
    <xf numFmtId="0" fontId="33" fillId="0" borderId="0" xfId="0" applyFont="1" applyAlignment="1">
      <alignment horizontal="center"/>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29" fillId="0" borderId="0" xfId="0" applyFont="1" applyBorder="1" applyAlignment="1">
      <alignment horizontal="center"/>
    </xf>
    <xf numFmtId="0" fontId="0" fillId="0" borderId="0" xfId="0" applyFont="1" applyAlignment="1">
      <alignment horizontal="left" wrapText="1"/>
    </xf>
    <xf numFmtId="0" fontId="0" fillId="0" borderId="0" xfId="0" applyFont="1" applyAlignment="1">
      <alignment wrapText="1"/>
    </xf>
    <xf numFmtId="44" fontId="3" fillId="0" borderId="8" xfId="1" applyFont="1" applyFill="1" applyBorder="1" applyAlignment="1">
      <alignment horizontal="left"/>
    </xf>
    <xf numFmtId="0" fontId="12" fillId="0" borderId="0" xfId="0" applyFont="1" applyAlignment="1">
      <alignment horizontal="center"/>
    </xf>
    <xf numFmtId="0" fontId="5" fillId="0" borderId="1" xfId="0" applyFont="1" applyBorder="1" applyAlignment="1">
      <alignment horizontal="center"/>
    </xf>
    <xf numFmtId="0" fontId="11" fillId="0" borderId="1" xfId="0" applyFont="1" applyBorder="1" applyAlignment="1">
      <alignment horizontal="center"/>
    </xf>
    <xf numFmtId="0" fontId="3" fillId="0" borderId="0" xfId="0" applyFont="1" applyAlignment="1">
      <alignment vertical="top" wrapText="1"/>
    </xf>
    <xf numFmtId="0" fontId="3" fillId="0" borderId="0" xfId="0" applyFont="1" applyAlignment="1">
      <alignment horizontal="left" vertical="top" wrapText="1"/>
    </xf>
    <xf numFmtId="0" fontId="20" fillId="0" borderId="0" xfId="11" applyAlignment="1">
      <alignment horizontal="left" vertical="top" wrapText="1"/>
    </xf>
    <xf numFmtId="44" fontId="0" fillId="0" borderId="8" xfId="1" applyFont="1" applyFill="1" applyBorder="1" applyAlignment="1">
      <alignment horizontal="left"/>
    </xf>
    <xf numFmtId="0" fontId="0" fillId="0" borderId="0" xfId="0" applyFont="1" applyAlignment="1">
      <alignment vertical="top" wrapText="1"/>
    </xf>
    <xf numFmtId="0" fontId="20" fillId="0" borderId="0" xfId="11" applyFont="1" applyAlignment="1">
      <alignment horizontal="left" vertical="top" wrapText="1"/>
    </xf>
    <xf numFmtId="0" fontId="29" fillId="0" borderId="14" xfId="0" applyFont="1" applyBorder="1" applyAlignment="1">
      <alignment horizontal="center"/>
    </xf>
    <xf numFmtId="0" fontId="20" fillId="0" borderId="0" xfId="11" applyAlignment="1">
      <alignment horizontal="left"/>
    </xf>
    <xf numFmtId="43" fontId="0" fillId="0" borderId="35" xfId="12" applyFont="1" applyBorder="1"/>
    <xf numFmtId="43" fontId="0" fillId="0" borderId="39" xfId="12" applyFont="1" applyBorder="1" applyAlignment="1">
      <alignment horizontal="center"/>
    </xf>
  </cellXfs>
  <cellStyles count="28">
    <cellStyle name="Comma" xfId="12" builtinId="3"/>
    <cellStyle name="Comma 2" xfId="3" xr:uid="{00000000-0005-0000-0000-000001000000}"/>
    <cellStyle name="Comma 2 2" xfId="7" xr:uid="{00000000-0005-0000-0000-000002000000}"/>
    <cellStyle name="Comma 3" xfId="20" xr:uid="{00000000-0005-0000-0000-000003000000}"/>
    <cellStyle name="Comma 4" xfId="15" xr:uid="{00000000-0005-0000-0000-000004000000}"/>
    <cellStyle name="Comma 4 2" xfId="26" xr:uid="{00000000-0005-0000-0000-000005000000}"/>
    <cellStyle name="Comma 5" xfId="23" xr:uid="{00000000-0005-0000-0000-000006000000}"/>
    <cellStyle name="Currency" xfId="1" builtinId="4"/>
    <cellStyle name="Currency 2" xfId="4" xr:uid="{00000000-0005-0000-0000-000008000000}"/>
    <cellStyle name="Currency 2 2" xfId="8" xr:uid="{00000000-0005-0000-0000-000009000000}"/>
    <cellStyle name="Currency 3" xfId="18" xr:uid="{00000000-0005-0000-0000-00000A000000}"/>
    <cellStyle name="Currency 4" xfId="16" xr:uid="{00000000-0005-0000-0000-00000B000000}"/>
    <cellStyle name="Currency 4 2" xfId="27" xr:uid="{00000000-0005-0000-0000-00000C000000}"/>
    <cellStyle name="Currency 5" xfId="24" xr:uid="{00000000-0005-0000-0000-00000D000000}"/>
    <cellStyle name="Hyperlink" xfId="11" builtinId="8"/>
    <cellStyle name="Hyperlink 2" xfId="19" xr:uid="{00000000-0005-0000-0000-00000F000000}"/>
    <cellStyle name="n_nvision1" xfId="5" xr:uid="{00000000-0005-0000-0000-000010000000}"/>
    <cellStyle name="n_nvision1 2" xfId="9" xr:uid="{00000000-0005-0000-0000-000011000000}"/>
    <cellStyle name="Normal" xfId="0" builtinId="0"/>
    <cellStyle name="Normal 2" xfId="2" xr:uid="{00000000-0005-0000-0000-000013000000}"/>
    <cellStyle name="Normal 3" xfId="17" xr:uid="{00000000-0005-0000-0000-000014000000}"/>
    <cellStyle name="Normal 4" xfId="14" xr:uid="{00000000-0005-0000-0000-000015000000}"/>
    <cellStyle name="Normal 4 2" xfId="25" xr:uid="{00000000-0005-0000-0000-000016000000}"/>
    <cellStyle name="Normal 5" xfId="22" xr:uid="{00000000-0005-0000-0000-000017000000}"/>
    <cellStyle name="Percent" xfId="13" builtinId="5"/>
    <cellStyle name="Percent 2" xfId="6" xr:uid="{00000000-0005-0000-0000-000019000000}"/>
    <cellStyle name="Percent 2 2" xfId="10" xr:uid="{00000000-0005-0000-0000-00001A000000}"/>
    <cellStyle name="Percent 3" xfId="21" xr:uid="{00000000-0005-0000-0000-00001B000000}"/>
  </cellStyles>
  <dxfs count="23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drawing1.xml><?xml version="1.0" encoding="utf-8"?>
<xdr:wsDr xmlns:xdr="http://schemas.openxmlformats.org/drawingml/2006/spreadsheetDrawing" xmlns:a="http://schemas.openxmlformats.org/drawingml/2006/main">
  <xdr:oneCellAnchor>
    <xdr:from>
      <xdr:col>2</xdr:col>
      <xdr:colOff>436722</xdr:colOff>
      <xdr:row>5</xdr:row>
      <xdr:rowOff>700342</xdr:rowOff>
    </xdr:from>
    <xdr:ext cx="6087903" cy="2252604"/>
    <xdr:sp macro="" textlink="">
      <xdr:nvSpPr>
        <xdr:cNvPr id="2" name="TextBox 1">
          <a:extLst>
            <a:ext uri="{FF2B5EF4-FFF2-40B4-BE49-F238E27FC236}">
              <a16:creationId xmlns:a16="http://schemas.microsoft.com/office/drawing/2014/main" id="{4C6FF40D-E648-4F07-974F-F9BF04AAC452}"/>
            </a:ext>
          </a:extLst>
        </xdr:cNvPr>
        <xdr:cNvSpPr txBox="1"/>
      </xdr:nvSpPr>
      <xdr:spPr>
        <a:xfrm rot="19184206">
          <a:off x="5842160" y="1700467"/>
          <a:ext cx="6087903" cy="2252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3800">
              <a:solidFill>
                <a:srgbClr val="FF0000"/>
              </a:solidFill>
            </a:rPr>
            <a:t>Closed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2.ed.gov/policy/fund/guid/uniform-guidance/index.htm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2.ed.gov/policy/fund/guid/uniform-guidance/index.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2.ed.gov/policy/fund/guid/uniform-guidance/index.html"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2.ed.gov/policy/fund/guid/uniform-guidance/index.html"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2.ed.gov/policy/fund/guid/uniform-guidance/index.html" TargetMode="Externa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4.bin"/><Relationship Id="rId1" Type="http://schemas.openxmlformats.org/officeDocument/2006/relationships/hyperlink" Target="https://www2.ed.gov/policy/fund/guid/uniform-guidance/index.html" TargetMode="External"/><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2.ed.gov/policy/fund/guid/uniform-guidance/index.htm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2.ed.gov/policy/fund/guid/uniform-guidance/index.htm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2.ed.gov/policy/fund/guid/uniform-guidance/index.htm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2.ed.gov/policy/fund/guid/uniform-guidance/index.htm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2.ed.gov/policy/fund/guid/uniform-guidance/index.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2.ed.gov/policy/fund/guid/uniform-guidance/index.htm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2.ed.gov/policy/fund/guid/uniform-guidance/index.html"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2.ed.gov/policy/fund/guid/uniform-guidance/index.html"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2.ed.gov/policy/fund/guid/uniform-guidance/index.html"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2.ed.gov/policy/fund/guid/uniform-guidance/index.htm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2.ed.gov/policy/fund/guid/uniform-guidance/index.html"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2.ed.gov/policy/fund/guid/uniform-guidance/index.html"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2.ed.gov/policy/fund/guid/uniform-guidance/index.htm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2.ed.gov/policy/fund/guid/uniform-guidance/index.html"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2.ed.gov/policy/fund/guid/uniform-guidance/index.html"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2.ed.gov/policy/fund/guid/uniform-guidance/index.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palmbeachschools.net/accounting/wp-content/uploads/sites/40/2018/11/00-FY-2019-FDOE-IC-Rate-Ltr-2018-04-11.pdf" TargetMode="External"/><Relationship Id="rId1" Type="http://schemas.openxmlformats.org/officeDocument/2006/relationships/hyperlink" Target="https://www2.ed.gov/policy/fund/guid/uniform-guidance/index.html"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2.ed.gov/policy/fund/guid/uniform-guidance/index.html"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2.ed.gov/policy/fund/guid/uniform-guidance/index.html"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2.ed.gov/policy/fund/guid/uniform-guidance/index.html"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2.ed.gov/policy/fund/guid/uniform-guidance/index.html"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2.ed.gov/policy/fund/guid/uniform-guidance/index.html"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2.ed.gov/policy/fund/guid/uniform-guidance/index.html"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2.ed.gov/policy/fund/guid/uniform-guidance/index.html"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2.ed.gov/policy/fund/guid/uniform-guidance/index.html"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2.ed.gov/policy/fund/guid/uniform-guidance/index.html"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2.ed.gov/policy/fund/guid/uniform-guidance/index.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2.ed.gov/policy/fund/guid/uniform-guidance/index.html"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2.ed.gov/policy/fund/guid/uniform-guidance/index.html" TargetMode="External"/></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1.bin"/><Relationship Id="rId1" Type="http://schemas.openxmlformats.org/officeDocument/2006/relationships/hyperlink" Target="https://www2.ed.gov/policy/fund/guid/uniform-guidance/index.html" TargetMode="External"/><Relationship Id="rId4" Type="http://schemas.openxmlformats.org/officeDocument/2006/relationships/comments" Target="../comments2.xm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2.ed.gov/policy/fund/guid/uniform-guidance/index.html"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2.ed.gov/policy/fund/guid/uniform-guidance/index.html"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2.ed.gov/policy/fund/guid/uniform-guidance/index.html"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2.ed.gov/policy/fund/guid/uniform-guidance/index.html"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2.ed.gov/policy/fund/guid/uniform-guidance/index.html"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2.ed.gov/policy/fund/guid/uniform-guidance/index.html"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2.ed.gov/policy/fund/guid/uniform-guidance/index.html"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2.ed.gov/policy/fund/guid/uniform-guidance/index.htm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2.ed.gov/policy/fund/guid/uniform-guidance/index.html"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2.ed.gov/policy/fund/guid/uniform-guidance/index.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2.ed.gov/policy/fund/guid/uniform-guidance/index.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2.ed.gov/policy/fund/guid/uniform-guidance/index.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2.ed.gov/policy/fund/guid/uniform-guidance/index.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2.ed.gov/policy/fund/guid/uniform-guidance/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Z67"/>
  <sheetViews>
    <sheetView showGridLines="0" tabSelected="1" zoomScale="80" zoomScaleNormal="80" workbookViewId="0">
      <pane xSplit="2" ySplit="6" topLeftCell="C7" activePane="bottomRight" state="frozen"/>
      <selection pane="topRight" activeCell="C1" sqref="C1"/>
      <selection pane="bottomLeft" activeCell="A7" sqref="A7"/>
      <selection pane="bottomRight" activeCell="P22" sqref="P22"/>
    </sheetView>
  </sheetViews>
  <sheetFormatPr defaultColWidth="9.109375" defaultRowHeight="14.4" x14ac:dyDescent="0.3"/>
  <cols>
    <col min="1" max="1" width="7.88671875" style="137" customWidth="1"/>
    <col min="2" max="2" width="70.88671875" style="135" bestFit="1" customWidth="1"/>
    <col min="3" max="3" width="36.33203125" style="136" customWidth="1"/>
    <col min="4" max="4" width="14.33203125" style="135" customWidth="1"/>
    <col min="5" max="5" width="8.44140625" style="135" customWidth="1"/>
    <col min="6" max="6" width="19.44140625" style="137" customWidth="1"/>
    <col min="7" max="7" width="24.109375" style="135" customWidth="1"/>
    <col min="8" max="8" width="12" style="137" customWidth="1"/>
    <col min="9" max="9" width="13.88671875" style="137" customWidth="1"/>
    <col min="10" max="10" width="13.88671875" style="135" customWidth="1"/>
    <col min="11" max="11" width="17" style="135" customWidth="1"/>
    <col min="12" max="12" width="9.44140625" style="135" bestFit="1" customWidth="1"/>
    <col min="13" max="13" width="19.33203125" style="135" customWidth="1"/>
    <col min="14" max="14" width="14" style="135" bestFit="1" customWidth="1"/>
    <col min="15" max="15" width="13.6640625" style="135" customWidth="1"/>
    <col min="16" max="16" width="14" style="135" bestFit="1" customWidth="1"/>
    <col min="17" max="17" width="3.6640625" style="135" customWidth="1"/>
    <col min="18" max="18" width="15.88671875" style="135" customWidth="1"/>
    <col min="19" max="19" width="14" style="135" bestFit="1" customWidth="1"/>
    <col min="20" max="20" width="3.6640625" style="135" customWidth="1"/>
    <col min="21" max="21" width="16.6640625" style="135" customWidth="1"/>
    <col min="22" max="22" width="11.44140625" style="135" bestFit="1" customWidth="1"/>
    <col min="23" max="23" width="15.109375" style="135" customWidth="1"/>
    <col min="24" max="24" width="14.33203125" style="135" customWidth="1"/>
    <col min="25" max="25" width="19.5546875" style="135" customWidth="1"/>
    <col min="26" max="26" width="13" style="135" bestFit="1" customWidth="1"/>
    <col min="27" max="16384" width="9.109375" style="135"/>
  </cols>
  <sheetData>
    <row r="1" spans="1:26" ht="15.75" customHeight="1" x14ac:dyDescent="0.3">
      <c r="A1" s="132" t="s">
        <v>0</v>
      </c>
    </row>
    <row r="2" spans="1:26" ht="15.75" customHeight="1" x14ac:dyDescent="0.3">
      <c r="A2" s="138" t="s">
        <v>359</v>
      </c>
      <c r="C2" s="139"/>
      <c r="N2" s="140"/>
      <c r="O2" s="140"/>
      <c r="R2" s="141"/>
      <c r="S2" s="141"/>
      <c r="T2" s="141"/>
    </row>
    <row r="3" spans="1:26" ht="15.75" customHeight="1" x14ac:dyDescent="0.3">
      <c r="A3" s="142" t="s">
        <v>44</v>
      </c>
      <c r="C3" s="143"/>
      <c r="D3" s="132"/>
      <c r="E3" s="132"/>
      <c r="F3" s="131"/>
      <c r="Q3" s="144"/>
      <c r="R3" s="141"/>
      <c r="S3" s="141"/>
      <c r="T3" s="141"/>
      <c r="U3" s="136"/>
      <c r="V3" s="143"/>
    </row>
    <row r="4" spans="1:26" ht="15.75" customHeight="1" x14ac:dyDescent="0.3">
      <c r="A4" s="132" t="s">
        <v>143</v>
      </c>
      <c r="N4" s="145"/>
      <c r="O4" s="145"/>
      <c r="P4" s="145"/>
      <c r="Q4" s="145"/>
      <c r="R4" s="141"/>
      <c r="S4" s="141"/>
      <c r="T4" s="146"/>
      <c r="U4" s="594" t="s">
        <v>263</v>
      </c>
      <c r="V4" s="594"/>
      <c r="W4" s="594"/>
      <c r="X4" s="147"/>
    </row>
    <row r="5" spans="1:26" ht="15" thickBot="1" x14ac:dyDescent="0.35">
      <c r="H5" s="148"/>
      <c r="I5" s="148"/>
      <c r="N5" s="149"/>
      <c r="O5" s="149"/>
      <c r="P5" s="149"/>
      <c r="Q5" s="145"/>
      <c r="R5" s="150"/>
      <c r="S5" s="150"/>
      <c r="T5" s="146"/>
      <c r="U5" s="593"/>
      <c r="V5" s="593"/>
      <c r="W5" s="593"/>
      <c r="X5" s="151"/>
    </row>
    <row r="6" spans="1:26" ht="72.599999999999994"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145"/>
      <c r="R6" s="154" t="s">
        <v>264</v>
      </c>
      <c r="S6" s="155" t="s">
        <v>265</v>
      </c>
      <c r="T6" s="146"/>
      <c r="U6" s="345" t="s">
        <v>223</v>
      </c>
      <c r="V6" s="346" t="s">
        <v>251</v>
      </c>
      <c r="W6" s="347" t="s">
        <v>252</v>
      </c>
      <c r="X6" s="159" t="s">
        <v>360</v>
      </c>
    </row>
    <row r="7" spans="1:26" s="144" customFormat="1" ht="15.75" customHeight="1" x14ac:dyDescent="0.3">
      <c r="A7" s="160">
        <v>4201</v>
      </c>
      <c r="B7" s="144" t="s">
        <v>219</v>
      </c>
      <c r="C7" s="161" t="s">
        <v>95</v>
      </c>
      <c r="D7" s="162" t="s">
        <v>273</v>
      </c>
      <c r="E7" s="162" t="s">
        <v>266</v>
      </c>
      <c r="F7" s="160" t="s">
        <v>267</v>
      </c>
      <c r="G7" s="144" t="s">
        <v>7</v>
      </c>
      <c r="H7" s="318">
        <v>2.3E-2</v>
      </c>
      <c r="I7" s="318">
        <v>0.1265</v>
      </c>
      <c r="J7" s="163">
        <v>45473</v>
      </c>
      <c r="K7" s="163">
        <v>45474</v>
      </c>
      <c r="L7" s="163">
        <v>45108</v>
      </c>
      <c r="M7" s="160" t="s">
        <v>268</v>
      </c>
      <c r="N7" s="329">
        <v>58275</v>
      </c>
      <c r="O7" s="342"/>
      <c r="P7" s="591">
        <f>N7+O7</f>
        <v>58275</v>
      </c>
      <c r="Q7" s="165"/>
      <c r="R7" s="337"/>
      <c r="S7" s="591">
        <f t="shared" ref="S7:S8" si="0">P7-R7</f>
        <v>58275</v>
      </c>
      <c r="T7" s="164"/>
      <c r="U7" s="507">
        <v>0</v>
      </c>
      <c r="V7" s="341"/>
      <c r="W7" s="458">
        <f>SUM(U7:V7)</f>
        <v>0</v>
      </c>
      <c r="X7" s="591">
        <f>S7-W7</f>
        <v>58275</v>
      </c>
      <c r="Y7" s="133"/>
      <c r="Z7" s="165"/>
    </row>
    <row r="8" spans="1:26" s="144" customFormat="1" ht="15.75" customHeight="1" x14ac:dyDescent="0.3">
      <c r="A8" s="511">
        <v>4429</v>
      </c>
      <c r="B8" s="544" t="s">
        <v>189</v>
      </c>
      <c r="C8" s="166" t="s">
        <v>232</v>
      </c>
      <c r="D8" s="160" t="s">
        <v>175</v>
      </c>
      <c r="E8" s="160" t="s">
        <v>215</v>
      </c>
      <c r="F8" s="160" t="s">
        <v>190</v>
      </c>
      <c r="G8" s="144" t="s">
        <v>7</v>
      </c>
      <c r="H8" s="318">
        <v>0.05</v>
      </c>
      <c r="I8" s="318">
        <v>0.1265</v>
      </c>
      <c r="J8" s="163">
        <v>45199</v>
      </c>
      <c r="K8" s="163">
        <v>45199</v>
      </c>
      <c r="L8" s="163">
        <v>44201</v>
      </c>
      <c r="M8" s="160" t="s">
        <v>200</v>
      </c>
      <c r="N8" s="331">
        <v>325.39</v>
      </c>
      <c r="O8" s="332">
        <v>0</v>
      </c>
      <c r="P8" s="333">
        <f t="shared" ref="P8" si="1">N8+O8</f>
        <v>325.39</v>
      </c>
      <c r="Q8" s="165"/>
      <c r="R8" s="338">
        <v>322.23</v>
      </c>
      <c r="S8" s="333">
        <f t="shared" si="0"/>
        <v>3.1599999999999682</v>
      </c>
      <c r="T8" s="336"/>
      <c r="U8" s="331"/>
      <c r="V8" s="341"/>
      <c r="W8" s="458">
        <f t="shared" ref="W8" si="2">SUM(U8:V8)</f>
        <v>0</v>
      </c>
      <c r="X8" s="459">
        <v>0</v>
      </c>
      <c r="Y8" s="133" t="s">
        <v>326</v>
      </c>
      <c r="Z8" s="165"/>
    </row>
    <row r="9" spans="1:26" ht="15.75" customHeight="1" thickBot="1" x14ac:dyDescent="0.35">
      <c r="D9" s="137"/>
      <c r="E9" s="137"/>
      <c r="K9" s="163"/>
      <c r="M9" s="172" t="s">
        <v>38</v>
      </c>
      <c r="N9" s="340">
        <f>SUM(N7:N8)</f>
        <v>58600.39</v>
      </c>
      <c r="O9" s="356">
        <f>SUM(O7:O8)</f>
        <v>0</v>
      </c>
      <c r="P9" s="344">
        <f>SUM(P7:P8)</f>
        <v>58600.39</v>
      </c>
      <c r="Q9" s="171"/>
      <c r="R9" s="340">
        <f>SUM(R7:R8)</f>
        <v>322.23</v>
      </c>
      <c r="S9" s="344">
        <f>SUM(S7:S8)</f>
        <v>58278.16</v>
      </c>
      <c r="T9" s="171"/>
      <c r="U9" s="340">
        <f>SUM(U7:U8)</f>
        <v>0</v>
      </c>
      <c r="V9" s="340">
        <f>SUM(V7:V8)</f>
        <v>0</v>
      </c>
      <c r="W9" s="340">
        <f>SUM(W7:W8)</f>
        <v>0</v>
      </c>
      <c r="X9" s="460">
        <f>SUM(X7:X8)</f>
        <v>58275</v>
      </c>
    </row>
    <row r="10" spans="1:26" ht="15.75" customHeight="1" thickTop="1" x14ac:dyDescent="0.3">
      <c r="D10" s="137"/>
      <c r="E10" s="137"/>
      <c r="M10" s="172"/>
      <c r="N10" s="171"/>
      <c r="O10" s="171"/>
      <c r="P10" s="171"/>
      <c r="Q10" s="171"/>
      <c r="R10" s="171"/>
      <c r="S10" s="171"/>
      <c r="T10" s="171"/>
      <c r="U10" s="171"/>
      <c r="V10" s="171"/>
      <c r="W10" s="170"/>
      <c r="X10" s="170"/>
    </row>
    <row r="11" spans="1:26" ht="15.75" customHeight="1" x14ac:dyDescent="0.3">
      <c r="B11" s="132" t="s">
        <v>111</v>
      </c>
      <c r="D11" s="137"/>
      <c r="E11" s="137"/>
      <c r="M11" s="172"/>
      <c r="N11" s="171"/>
      <c r="O11" s="171"/>
      <c r="P11" s="171"/>
      <c r="Q11" s="171"/>
      <c r="R11" s="171"/>
      <c r="S11" s="171"/>
      <c r="T11" s="171"/>
      <c r="U11" s="171"/>
      <c r="V11" s="171"/>
      <c r="W11" s="170"/>
      <c r="X11" s="170"/>
    </row>
    <row r="12" spans="1:26" ht="15.75" customHeight="1" x14ac:dyDescent="0.3">
      <c r="B12" s="595" t="s">
        <v>253</v>
      </c>
      <c r="C12" s="596"/>
      <c r="D12" s="596"/>
      <c r="E12" s="596"/>
      <c r="F12" s="596"/>
      <c r="G12" s="596"/>
      <c r="H12" s="295"/>
      <c r="I12" s="295"/>
      <c r="J12" s="173"/>
      <c r="O12" s="174"/>
      <c r="W12" s="175"/>
      <c r="X12" s="175"/>
      <c r="Z12" s="171"/>
    </row>
    <row r="13" spans="1:26" ht="15.75" customHeight="1" x14ac:dyDescent="0.3">
      <c r="D13" s="137"/>
      <c r="E13" s="137"/>
      <c r="N13" s="130"/>
      <c r="W13" s="141"/>
      <c r="X13" s="141"/>
    </row>
    <row r="14" spans="1:26" ht="15.75" customHeight="1" x14ac:dyDescent="0.3">
      <c r="B14" s="596" t="s">
        <v>115</v>
      </c>
      <c r="C14" s="596"/>
      <c r="D14" s="596"/>
      <c r="E14" s="596"/>
      <c r="F14" s="596"/>
      <c r="G14" s="596"/>
      <c r="H14" s="177"/>
      <c r="I14" s="177"/>
      <c r="J14" s="176"/>
      <c r="U14" s="130"/>
      <c r="W14" s="141"/>
      <c r="X14" s="141"/>
    </row>
    <row r="15" spans="1:26" ht="15.75" customHeight="1" x14ac:dyDescent="0.3">
      <c r="B15" s="176"/>
      <c r="C15" s="176"/>
      <c r="D15" s="176"/>
      <c r="E15" s="176"/>
      <c r="F15" s="177"/>
      <c r="G15" s="176"/>
      <c r="H15" s="177"/>
      <c r="I15" s="177"/>
      <c r="J15" s="176"/>
      <c r="U15" s="130"/>
      <c r="W15" s="141"/>
      <c r="X15" s="141"/>
    </row>
    <row r="16" spans="1:26" ht="15.75" customHeight="1" x14ac:dyDescent="0.3">
      <c r="B16" s="596" t="s">
        <v>136</v>
      </c>
      <c r="C16" s="596"/>
      <c r="D16" s="596"/>
      <c r="E16" s="596"/>
      <c r="F16" s="596"/>
      <c r="G16" s="596"/>
      <c r="U16" s="130"/>
      <c r="W16" s="141"/>
      <c r="X16" s="141"/>
    </row>
    <row r="17" spans="2:24" ht="15.75" customHeight="1" x14ac:dyDescent="0.3">
      <c r="B17" s="178" t="s">
        <v>135</v>
      </c>
      <c r="D17" s="137"/>
      <c r="E17" s="137"/>
      <c r="U17" s="174"/>
      <c r="W17" s="141"/>
      <c r="X17" s="141"/>
    </row>
    <row r="18" spans="2:24" ht="15.75" customHeight="1" x14ac:dyDescent="0.3">
      <c r="B18" s="178"/>
      <c r="D18" s="137"/>
      <c r="E18" s="137"/>
      <c r="W18" s="141"/>
      <c r="X18" s="141"/>
    </row>
    <row r="19" spans="2:24" ht="15.75" customHeight="1" x14ac:dyDescent="0.3">
      <c r="B19" s="131" t="s">
        <v>98</v>
      </c>
      <c r="C19" s="179" t="s">
        <v>101</v>
      </c>
      <c r="D19" s="180" t="s">
        <v>102</v>
      </c>
      <c r="E19" s="180"/>
      <c r="W19" s="141"/>
      <c r="X19" s="141"/>
    </row>
    <row r="20" spans="2:24" ht="15.75" customHeight="1" x14ac:dyDescent="0.3">
      <c r="B20" s="135" t="s">
        <v>99</v>
      </c>
      <c r="C20" s="181" t="s">
        <v>207</v>
      </c>
      <c r="D20" s="182" t="s">
        <v>105</v>
      </c>
      <c r="E20" s="182"/>
      <c r="W20" s="141"/>
      <c r="X20" s="141"/>
    </row>
    <row r="21" spans="2:24" ht="15.75" customHeight="1" x14ac:dyDescent="0.3">
      <c r="B21" s="135" t="s">
        <v>100</v>
      </c>
      <c r="C21" s="181" t="s">
        <v>177</v>
      </c>
      <c r="D21" s="182" t="s">
        <v>208</v>
      </c>
      <c r="E21" s="182"/>
      <c r="W21" s="141"/>
      <c r="X21" s="141"/>
    </row>
    <row r="22" spans="2:24" ht="15.75" customHeight="1" x14ac:dyDescent="0.3">
      <c r="B22" s="135" t="s">
        <v>237</v>
      </c>
      <c r="C22" s="181" t="s">
        <v>205</v>
      </c>
      <c r="D22" s="182" t="s">
        <v>206</v>
      </c>
      <c r="E22" s="182"/>
      <c r="W22" s="141"/>
      <c r="X22" s="141"/>
    </row>
    <row r="23" spans="2:24" ht="15.75" customHeight="1" x14ac:dyDescent="0.3">
      <c r="B23" s="135" t="s">
        <v>238</v>
      </c>
      <c r="C23" s="181" t="s">
        <v>205</v>
      </c>
      <c r="D23" s="182" t="s">
        <v>206</v>
      </c>
      <c r="E23" s="182"/>
      <c r="W23" s="141"/>
      <c r="X23" s="141"/>
    </row>
    <row r="24" spans="2:24" ht="15.75" customHeight="1" x14ac:dyDescent="0.3">
      <c r="C24" s="135"/>
      <c r="E24" s="182"/>
      <c r="W24" s="141"/>
      <c r="X24" s="141"/>
    </row>
    <row r="25" spans="2:24" ht="15.75" customHeight="1" x14ac:dyDescent="0.3">
      <c r="C25" s="181"/>
      <c r="D25" s="182"/>
      <c r="E25" s="182"/>
      <c r="W25" s="141"/>
      <c r="X25" s="141"/>
    </row>
    <row r="26" spans="2:24" ht="15.75" customHeight="1" x14ac:dyDescent="0.3">
      <c r="B26" s="592" t="s">
        <v>269</v>
      </c>
      <c r="C26" s="592"/>
      <c r="D26" s="592"/>
      <c r="E26" s="592"/>
      <c r="F26" s="592"/>
      <c r="G26" s="592"/>
      <c r="H26" s="592"/>
      <c r="I26" s="592"/>
      <c r="W26" s="141"/>
      <c r="X26" s="141"/>
    </row>
    <row r="27" spans="2:24" ht="15.75" customHeight="1" x14ac:dyDescent="0.3">
      <c r="B27" s="128" t="s">
        <v>270</v>
      </c>
      <c r="C27" s="181"/>
      <c r="D27" s="182"/>
      <c r="E27" s="182"/>
      <c r="W27" s="141"/>
      <c r="X27" s="141"/>
    </row>
    <row r="28" spans="2:24" ht="15.75" customHeight="1" x14ac:dyDescent="0.3">
      <c r="B28" s="184"/>
      <c r="C28" s="185"/>
      <c r="D28" s="184"/>
      <c r="E28" s="184"/>
      <c r="F28" s="186"/>
      <c r="G28" s="184"/>
      <c r="H28" s="186"/>
      <c r="I28" s="186"/>
      <c r="J28" s="184"/>
      <c r="K28" s="184"/>
      <c r="L28" s="184"/>
      <c r="M28" s="184"/>
      <c r="N28" s="184"/>
      <c r="O28" s="184"/>
      <c r="P28" s="184"/>
      <c r="Q28" s="184"/>
      <c r="R28" s="184"/>
      <c r="S28" s="184"/>
      <c r="T28" s="184"/>
      <c r="U28" s="187" t="s">
        <v>254</v>
      </c>
      <c r="V28" s="187"/>
      <c r="W28" s="187"/>
      <c r="X28" s="141"/>
    </row>
    <row r="29" spans="2:24" ht="15.75" customHeight="1" x14ac:dyDescent="0.3">
      <c r="B29" s="188" t="s">
        <v>255</v>
      </c>
      <c r="C29" s="189" t="s">
        <v>2</v>
      </c>
      <c r="D29" s="190"/>
      <c r="E29" s="190"/>
      <c r="F29" s="190" t="s">
        <v>34</v>
      </c>
      <c r="G29" s="190" t="s">
        <v>35</v>
      </c>
      <c r="H29" s="190"/>
      <c r="I29" s="190"/>
      <c r="J29" s="190"/>
      <c r="K29" s="190"/>
      <c r="L29" s="190"/>
      <c r="M29" s="190" t="s">
        <v>36</v>
      </c>
      <c r="N29" s="190" t="s">
        <v>37</v>
      </c>
      <c r="O29" s="191"/>
      <c r="P29" s="191"/>
      <c r="Q29" s="191"/>
      <c r="R29" s="191"/>
      <c r="S29" s="191"/>
      <c r="T29" s="191"/>
      <c r="U29" s="192" t="s">
        <v>81</v>
      </c>
      <c r="V29" s="193"/>
      <c r="W29" s="193"/>
      <c r="X29" s="141"/>
    </row>
    <row r="30" spans="2:24" ht="15.75" customHeight="1" x14ac:dyDescent="0.3">
      <c r="B30" s="194"/>
      <c r="C30" s="195"/>
      <c r="D30" s="146"/>
      <c r="E30" s="146"/>
      <c r="F30" s="146"/>
      <c r="G30" s="146"/>
      <c r="H30" s="200"/>
      <c r="I30" s="200"/>
      <c r="J30" s="146"/>
      <c r="K30" s="146"/>
      <c r="L30" s="146"/>
      <c r="M30" s="146"/>
      <c r="N30" s="146"/>
      <c r="O30" s="196"/>
      <c r="P30" s="196"/>
      <c r="Q30" s="196"/>
      <c r="R30" s="196"/>
      <c r="S30" s="196"/>
      <c r="T30" s="196"/>
      <c r="U30" s="141"/>
      <c r="V30" s="197"/>
      <c r="W30" s="197"/>
      <c r="X30" s="141"/>
    </row>
    <row r="31" spans="2:24" ht="15.75" customHeight="1" x14ac:dyDescent="0.3">
      <c r="B31" s="194"/>
      <c r="C31" s="195"/>
      <c r="D31" s="146"/>
      <c r="E31" s="146"/>
      <c r="F31" s="146"/>
      <c r="G31" s="146"/>
      <c r="H31" s="200"/>
      <c r="I31" s="200"/>
      <c r="J31" s="146"/>
      <c r="K31" s="146"/>
      <c r="L31" s="146"/>
      <c r="M31" s="146"/>
      <c r="N31" s="146"/>
      <c r="O31" s="196"/>
      <c r="P31" s="196"/>
      <c r="Q31" s="196"/>
      <c r="R31" s="196"/>
      <c r="S31" s="196"/>
      <c r="T31" s="196"/>
      <c r="U31" s="141"/>
      <c r="V31" s="197"/>
      <c r="W31" s="197"/>
      <c r="X31" s="141"/>
    </row>
    <row r="32" spans="2:24" ht="15.75" customHeight="1" x14ac:dyDescent="0.3">
      <c r="B32" s="194"/>
      <c r="C32" s="195"/>
      <c r="D32" s="146"/>
      <c r="E32" s="146"/>
      <c r="F32" s="146"/>
      <c r="G32" s="146"/>
      <c r="H32" s="200"/>
      <c r="I32" s="200"/>
      <c r="J32" s="146"/>
      <c r="K32" s="146"/>
      <c r="L32" s="146"/>
      <c r="M32" s="146"/>
      <c r="N32" s="146"/>
      <c r="O32" s="196"/>
      <c r="P32" s="196"/>
      <c r="Q32" s="196"/>
      <c r="R32" s="196"/>
      <c r="S32" s="196"/>
      <c r="T32" s="196"/>
      <c r="U32" s="141"/>
      <c r="V32" s="197"/>
      <c r="W32" s="197"/>
      <c r="X32" s="141"/>
    </row>
    <row r="33" spans="2:24" ht="15.75" customHeight="1" x14ac:dyDescent="0.3">
      <c r="B33" s="194"/>
      <c r="C33" s="195"/>
      <c r="D33" s="510"/>
      <c r="E33" s="510"/>
      <c r="F33" s="510"/>
      <c r="G33" s="510"/>
      <c r="H33" s="510"/>
      <c r="I33" s="510"/>
      <c r="J33" s="510"/>
      <c r="K33" s="510"/>
      <c r="L33" s="510"/>
      <c r="M33" s="510"/>
      <c r="N33" s="510"/>
      <c r="O33" s="196"/>
      <c r="P33" s="196"/>
      <c r="Q33" s="196"/>
      <c r="R33" s="196"/>
      <c r="S33" s="196"/>
      <c r="T33" s="196"/>
      <c r="U33" s="141"/>
      <c r="V33" s="197"/>
      <c r="W33" s="197"/>
      <c r="X33" s="141"/>
    </row>
    <row r="34" spans="2:24" ht="15.75" customHeight="1" x14ac:dyDescent="0.3">
      <c r="B34" s="194"/>
      <c r="C34" s="195"/>
      <c r="D34" s="510"/>
      <c r="E34" s="510"/>
      <c r="F34" s="510"/>
      <c r="G34" s="510"/>
      <c r="H34" s="510"/>
      <c r="I34" s="510"/>
      <c r="J34" s="510"/>
      <c r="K34" s="510"/>
      <c r="L34" s="510"/>
      <c r="M34" s="510"/>
      <c r="N34" s="510"/>
      <c r="O34" s="196"/>
      <c r="P34" s="196"/>
      <c r="Q34" s="196"/>
      <c r="R34" s="196"/>
      <c r="S34" s="196"/>
      <c r="T34" s="196"/>
      <c r="U34" s="141"/>
      <c r="V34" s="197"/>
      <c r="W34" s="197"/>
      <c r="X34" s="141"/>
    </row>
    <row r="35" spans="2:24" ht="15.75" customHeight="1" x14ac:dyDescent="0.3">
      <c r="B35" s="194"/>
      <c r="C35" s="195"/>
      <c r="D35" s="510"/>
      <c r="E35" s="510"/>
      <c r="F35" s="510"/>
      <c r="G35" s="510"/>
      <c r="H35" s="510"/>
      <c r="I35" s="510"/>
      <c r="J35" s="510"/>
      <c r="K35" s="510"/>
      <c r="L35" s="510"/>
      <c r="M35" s="510"/>
      <c r="N35" s="510"/>
      <c r="O35" s="196"/>
      <c r="P35" s="196"/>
      <c r="Q35" s="196"/>
      <c r="R35" s="196"/>
      <c r="S35" s="196"/>
      <c r="T35" s="196"/>
      <c r="U35" s="141"/>
      <c r="V35" s="197"/>
      <c r="W35" s="197"/>
      <c r="X35" s="141"/>
    </row>
    <row r="36" spans="2:24" ht="15.75" customHeight="1" x14ac:dyDescent="0.3">
      <c r="B36" s="194"/>
      <c r="C36" s="195"/>
      <c r="D36" s="510"/>
      <c r="E36" s="510"/>
      <c r="F36" s="510"/>
      <c r="G36" s="510"/>
      <c r="H36" s="510"/>
      <c r="I36" s="510"/>
      <c r="J36" s="510"/>
      <c r="K36" s="510"/>
      <c r="L36" s="510"/>
      <c r="M36" s="510"/>
      <c r="N36" s="510"/>
      <c r="O36" s="196"/>
      <c r="P36" s="196"/>
      <c r="Q36" s="196"/>
      <c r="R36" s="196"/>
      <c r="S36" s="196"/>
      <c r="T36" s="196"/>
      <c r="U36" s="141"/>
      <c r="V36" s="197"/>
      <c r="W36" s="197"/>
      <c r="X36" s="141"/>
    </row>
    <row r="37" spans="2:24" ht="15.75" customHeight="1" x14ac:dyDescent="0.3">
      <c r="B37" s="194"/>
      <c r="C37" s="195"/>
      <c r="D37" s="551"/>
      <c r="E37" s="551"/>
      <c r="F37" s="551"/>
      <c r="G37" s="551"/>
      <c r="H37" s="551"/>
      <c r="I37" s="551"/>
      <c r="J37" s="551"/>
      <c r="K37" s="551"/>
      <c r="L37" s="551"/>
      <c r="M37" s="551"/>
      <c r="N37" s="551"/>
      <c r="O37" s="196"/>
      <c r="P37" s="196"/>
      <c r="Q37" s="196"/>
      <c r="R37" s="196"/>
      <c r="S37" s="196"/>
      <c r="T37" s="196"/>
      <c r="U37" s="141"/>
      <c r="V37" s="197"/>
      <c r="W37" s="197"/>
      <c r="X37" s="141"/>
    </row>
    <row r="38" spans="2:24" ht="15.75" customHeight="1" x14ac:dyDescent="0.3">
      <c r="B38" s="194"/>
      <c r="C38" s="195"/>
      <c r="D38" s="551"/>
      <c r="E38" s="551"/>
      <c r="F38" s="551"/>
      <c r="G38" s="551"/>
      <c r="H38" s="551"/>
      <c r="I38" s="551"/>
      <c r="J38" s="551"/>
      <c r="K38" s="551"/>
      <c r="L38" s="551"/>
      <c r="M38" s="551"/>
      <c r="N38" s="551"/>
      <c r="O38" s="196"/>
      <c r="P38" s="196"/>
      <c r="Q38" s="196"/>
      <c r="R38" s="196"/>
      <c r="S38" s="196"/>
      <c r="T38" s="196"/>
      <c r="U38" s="141"/>
      <c r="V38" s="197"/>
      <c r="W38" s="197"/>
      <c r="X38" s="141"/>
    </row>
    <row r="39" spans="2:24" ht="15.75" customHeight="1" x14ac:dyDescent="0.3">
      <c r="B39" s="194"/>
      <c r="C39" s="195"/>
      <c r="D39" s="551"/>
      <c r="E39" s="551"/>
      <c r="F39" s="551"/>
      <c r="G39" s="551"/>
      <c r="H39" s="551"/>
      <c r="I39" s="551"/>
      <c r="J39" s="551"/>
      <c r="K39" s="551"/>
      <c r="L39" s="551"/>
      <c r="M39" s="551"/>
      <c r="N39" s="551"/>
      <c r="O39" s="196"/>
      <c r="P39" s="196"/>
      <c r="Q39" s="196"/>
      <c r="R39" s="196"/>
      <c r="S39" s="196"/>
      <c r="T39" s="196"/>
      <c r="U39" s="141"/>
      <c r="V39" s="197"/>
      <c r="W39" s="197"/>
      <c r="X39" s="141"/>
    </row>
    <row r="40" spans="2:24" ht="15.75" customHeight="1" x14ac:dyDescent="0.3">
      <c r="B40" s="194"/>
      <c r="C40" s="195"/>
      <c r="D40" s="551"/>
      <c r="E40" s="551"/>
      <c r="F40" s="551"/>
      <c r="G40" s="551"/>
      <c r="H40" s="551"/>
      <c r="I40" s="551"/>
      <c r="J40" s="551"/>
      <c r="K40" s="551"/>
      <c r="L40" s="551"/>
      <c r="M40" s="551"/>
      <c r="N40" s="551"/>
      <c r="O40" s="196"/>
      <c r="P40" s="196"/>
      <c r="Q40" s="196"/>
      <c r="R40" s="196"/>
      <c r="S40" s="196"/>
      <c r="T40" s="196"/>
      <c r="U40" s="141"/>
      <c r="V40" s="197"/>
      <c r="W40" s="197"/>
      <c r="X40" s="141"/>
    </row>
    <row r="41" spans="2:24" ht="15.75" customHeight="1" x14ac:dyDescent="0.3">
      <c r="B41" s="194"/>
      <c r="C41" s="195"/>
      <c r="D41" s="551"/>
      <c r="E41" s="551"/>
      <c r="F41" s="551"/>
      <c r="G41" s="551"/>
      <c r="H41" s="551"/>
      <c r="I41" s="551"/>
      <c r="J41" s="551"/>
      <c r="K41" s="551"/>
      <c r="L41" s="551"/>
      <c r="M41" s="551"/>
      <c r="N41" s="551"/>
      <c r="O41" s="196"/>
      <c r="P41" s="196"/>
      <c r="Q41" s="196"/>
      <c r="R41" s="196"/>
      <c r="S41" s="196"/>
      <c r="T41" s="196"/>
      <c r="U41" s="141"/>
      <c r="V41" s="197"/>
      <c r="W41" s="197"/>
      <c r="X41" s="141"/>
    </row>
    <row r="42" spans="2:24" ht="15.75" customHeight="1" x14ac:dyDescent="0.3">
      <c r="B42" s="194"/>
      <c r="C42" s="195"/>
      <c r="D42" s="551"/>
      <c r="E42" s="551"/>
      <c r="F42" s="551"/>
      <c r="G42" s="551"/>
      <c r="H42" s="551"/>
      <c r="I42" s="551"/>
      <c r="J42" s="551"/>
      <c r="K42" s="551"/>
      <c r="L42" s="551"/>
      <c r="M42" s="551"/>
      <c r="N42" s="551"/>
      <c r="O42" s="196"/>
      <c r="P42" s="196"/>
      <c r="Q42" s="196"/>
      <c r="R42" s="196"/>
      <c r="S42" s="196"/>
      <c r="T42" s="196"/>
      <c r="U42" s="141"/>
      <c r="V42" s="197"/>
      <c r="W42" s="197"/>
      <c r="X42" s="141"/>
    </row>
    <row r="43" spans="2:24" ht="15.75" customHeight="1" x14ac:dyDescent="0.3">
      <c r="B43" s="194"/>
      <c r="C43" s="195"/>
      <c r="D43" s="551"/>
      <c r="E43" s="551"/>
      <c r="F43" s="551"/>
      <c r="G43" s="551"/>
      <c r="H43" s="551"/>
      <c r="I43" s="551"/>
      <c r="J43" s="551"/>
      <c r="K43" s="551"/>
      <c r="L43" s="551"/>
      <c r="M43" s="551"/>
      <c r="N43" s="551"/>
      <c r="O43" s="196"/>
      <c r="P43" s="196"/>
      <c r="Q43" s="196"/>
      <c r="R43" s="196"/>
      <c r="S43" s="196"/>
      <c r="T43" s="196"/>
      <c r="U43" s="141"/>
      <c r="V43" s="197"/>
      <c r="W43" s="197"/>
      <c r="X43" s="141"/>
    </row>
    <row r="44" spans="2:24" ht="15.75" customHeight="1" x14ac:dyDescent="0.3">
      <c r="B44" s="194"/>
      <c r="C44" s="195"/>
      <c r="D44" s="551"/>
      <c r="E44" s="551"/>
      <c r="F44" s="551"/>
      <c r="G44" s="551"/>
      <c r="H44" s="551"/>
      <c r="I44" s="551"/>
      <c r="J44" s="551"/>
      <c r="K44" s="551"/>
      <c r="L44" s="551"/>
      <c r="M44" s="551"/>
      <c r="N44" s="551"/>
      <c r="O44" s="196"/>
      <c r="P44" s="196"/>
      <c r="Q44" s="196"/>
      <c r="R44" s="196"/>
      <c r="S44" s="196"/>
      <c r="T44" s="196"/>
      <c r="U44" s="141"/>
      <c r="V44" s="197"/>
      <c r="W44" s="197"/>
      <c r="X44" s="141"/>
    </row>
    <row r="45" spans="2:24" ht="15.75" customHeight="1" x14ac:dyDescent="0.3">
      <c r="B45" s="194"/>
      <c r="C45" s="195"/>
      <c r="D45" s="510"/>
      <c r="E45" s="510"/>
      <c r="F45" s="510"/>
      <c r="G45" s="510"/>
      <c r="H45" s="510"/>
      <c r="I45" s="510"/>
      <c r="J45" s="510"/>
      <c r="K45" s="510"/>
      <c r="L45" s="510"/>
      <c r="M45" s="510"/>
      <c r="N45" s="510"/>
      <c r="O45" s="196"/>
      <c r="P45" s="196"/>
      <c r="Q45" s="196"/>
      <c r="R45" s="196"/>
      <c r="S45" s="196"/>
      <c r="T45" s="196"/>
      <c r="U45" s="141"/>
      <c r="V45" s="197"/>
      <c r="W45" s="197"/>
      <c r="X45" s="141"/>
    </row>
    <row r="46" spans="2:24" ht="15.75" customHeight="1" x14ac:dyDescent="0.3">
      <c r="B46" s="194"/>
      <c r="C46" s="195"/>
      <c r="D46" s="510"/>
      <c r="E46" s="510"/>
      <c r="F46" s="510"/>
      <c r="G46" s="510"/>
      <c r="H46" s="510"/>
      <c r="I46" s="510"/>
      <c r="J46" s="510"/>
      <c r="K46" s="510"/>
      <c r="L46" s="510"/>
      <c r="M46" s="510"/>
      <c r="N46" s="510"/>
      <c r="O46" s="196"/>
      <c r="P46" s="196"/>
      <c r="Q46" s="196"/>
      <c r="R46" s="196"/>
      <c r="S46" s="196"/>
      <c r="T46" s="196"/>
      <c r="U46" s="141"/>
      <c r="V46" s="197"/>
      <c r="W46" s="197"/>
      <c r="X46" s="141"/>
    </row>
    <row r="47" spans="2:24" ht="15.75" customHeight="1" x14ac:dyDescent="0.3">
      <c r="B47" s="194"/>
      <c r="C47" s="195"/>
      <c r="D47" s="510"/>
      <c r="E47" s="510"/>
      <c r="F47" s="510"/>
      <c r="G47" s="510"/>
      <c r="H47" s="510"/>
      <c r="I47" s="510"/>
      <c r="J47" s="510"/>
      <c r="K47" s="510"/>
      <c r="L47" s="510"/>
      <c r="M47" s="510"/>
      <c r="N47" s="510"/>
      <c r="O47" s="196"/>
      <c r="P47" s="196"/>
      <c r="Q47" s="196"/>
      <c r="R47" s="196"/>
      <c r="S47" s="196"/>
      <c r="T47" s="196"/>
      <c r="U47" s="141"/>
      <c r="V47" s="197"/>
      <c r="W47" s="197"/>
      <c r="X47" s="141"/>
    </row>
    <row r="48" spans="2:24" ht="15.75" customHeight="1" x14ac:dyDescent="0.3">
      <c r="B48" s="194"/>
      <c r="C48" s="195"/>
      <c r="D48" s="510"/>
      <c r="E48" s="510"/>
      <c r="F48" s="510"/>
      <c r="G48" s="510"/>
      <c r="H48" s="510"/>
      <c r="I48" s="510"/>
      <c r="J48" s="510"/>
      <c r="K48" s="510"/>
      <c r="L48" s="510"/>
      <c r="M48" s="510"/>
      <c r="N48" s="510"/>
      <c r="O48" s="196"/>
      <c r="P48" s="196"/>
      <c r="Q48" s="196"/>
      <c r="R48" s="196"/>
      <c r="S48" s="196"/>
      <c r="T48" s="196"/>
      <c r="U48" s="141"/>
      <c r="V48" s="197"/>
      <c r="W48" s="197"/>
      <c r="X48" s="141"/>
    </row>
    <row r="49" spans="2:24" ht="15.75" customHeight="1" x14ac:dyDescent="0.3">
      <c r="B49" s="194"/>
      <c r="C49" s="195"/>
      <c r="D49" s="510"/>
      <c r="E49" s="510"/>
      <c r="F49" s="510"/>
      <c r="G49" s="510"/>
      <c r="H49" s="510"/>
      <c r="I49" s="510"/>
      <c r="J49" s="510"/>
      <c r="K49" s="510"/>
      <c r="L49" s="510"/>
      <c r="M49" s="510"/>
      <c r="N49" s="510"/>
      <c r="O49" s="196"/>
      <c r="P49" s="196"/>
      <c r="Q49" s="196"/>
      <c r="R49" s="196"/>
      <c r="S49" s="196"/>
      <c r="T49" s="196"/>
      <c r="U49" s="141"/>
      <c r="V49" s="197"/>
      <c r="W49" s="197"/>
      <c r="X49" s="141"/>
    </row>
    <row r="50" spans="2:24" ht="15.75" customHeight="1" x14ac:dyDescent="0.3">
      <c r="B50" s="194"/>
      <c r="C50" s="195"/>
      <c r="D50" s="510"/>
      <c r="E50" s="510"/>
      <c r="F50" s="510"/>
      <c r="G50" s="510"/>
      <c r="H50" s="510"/>
      <c r="I50" s="510"/>
      <c r="J50" s="510"/>
      <c r="K50" s="510"/>
      <c r="L50" s="510"/>
      <c r="M50" s="510"/>
      <c r="N50" s="510"/>
      <c r="O50" s="196"/>
      <c r="P50" s="196"/>
      <c r="Q50" s="196"/>
      <c r="R50" s="196"/>
      <c r="S50" s="196"/>
      <c r="T50" s="196"/>
      <c r="U50" s="141"/>
      <c r="V50" s="197"/>
      <c r="W50" s="197"/>
      <c r="X50" s="141"/>
    </row>
    <row r="51" spans="2:24" ht="15.75" customHeight="1" x14ac:dyDescent="0.3">
      <c r="B51" s="194"/>
      <c r="C51" s="195"/>
      <c r="D51" s="146"/>
      <c r="E51" s="146"/>
      <c r="F51" s="146"/>
      <c r="G51" s="146"/>
      <c r="H51" s="200"/>
      <c r="I51" s="200"/>
      <c r="J51" s="146"/>
      <c r="K51" s="146"/>
      <c r="L51" s="146"/>
      <c r="M51" s="146"/>
      <c r="N51" s="146"/>
      <c r="O51" s="196"/>
      <c r="P51" s="196"/>
      <c r="Q51" s="196"/>
      <c r="R51" s="196"/>
      <c r="S51" s="196"/>
      <c r="T51" s="196"/>
      <c r="U51" s="141"/>
      <c r="V51" s="197"/>
      <c r="W51" s="197"/>
      <c r="X51" s="141"/>
    </row>
    <row r="52" spans="2:24" ht="15.75" customHeight="1" x14ac:dyDescent="0.3">
      <c r="P52" s="165"/>
      <c r="Q52" s="165"/>
      <c r="R52" s="144"/>
      <c r="S52" s="144"/>
      <c r="T52" s="144"/>
      <c r="U52" s="144" t="s">
        <v>230</v>
      </c>
      <c r="V52" s="144"/>
      <c r="W52" s="165">
        <f>SUM(W9)</f>
        <v>0</v>
      </c>
    </row>
    <row r="53" spans="2:24" ht="15.75" customHeight="1" x14ac:dyDescent="0.3">
      <c r="P53" s="144"/>
      <c r="Q53" s="144"/>
      <c r="R53" s="144"/>
      <c r="S53" s="144"/>
      <c r="T53" s="144"/>
      <c r="U53" s="144"/>
      <c r="V53" s="144"/>
      <c r="W53" s="144"/>
    </row>
    <row r="54" spans="2:24" ht="15.75" customHeight="1" x14ac:dyDescent="0.3"/>
    <row r="55" spans="2:24" ht="15.75" customHeight="1" x14ac:dyDescent="0.3"/>
    <row r="56" spans="2:24" ht="15.75" customHeight="1" x14ac:dyDescent="0.3"/>
    <row r="57" spans="2:24" ht="15.75" customHeight="1" x14ac:dyDescent="0.3"/>
    <row r="58" spans="2:24" ht="15.75" customHeight="1" x14ac:dyDescent="0.3"/>
    <row r="59" spans="2:24" ht="15.75" customHeight="1" x14ac:dyDescent="0.3"/>
    <row r="60" spans="2:24" ht="15.75" customHeight="1" x14ac:dyDescent="0.3"/>
    <row r="61" spans="2:24" ht="15.75" customHeight="1" x14ac:dyDescent="0.3"/>
    <row r="62" spans="2:24" ht="15.75" customHeight="1" x14ac:dyDescent="0.3"/>
    <row r="63" spans="2:24" ht="15.75" customHeight="1" x14ac:dyDescent="0.3"/>
    <row r="64" spans="2:24" ht="15.75" customHeight="1" x14ac:dyDescent="0.3"/>
    <row r="65" ht="15.75" customHeight="1" x14ac:dyDescent="0.3"/>
    <row r="66" ht="15.75" customHeight="1" x14ac:dyDescent="0.3"/>
    <row r="67" ht="15.75" customHeight="1" x14ac:dyDescent="0.3"/>
  </sheetData>
  <mergeCells count="6">
    <mergeCell ref="B26:I26"/>
    <mergeCell ref="U5:W5"/>
    <mergeCell ref="U4:W4"/>
    <mergeCell ref="B12:G12"/>
    <mergeCell ref="B14:G14"/>
    <mergeCell ref="B16:G16"/>
  </mergeCells>
  <conditionalFormatting sqref="K9 A7:P8 R7:S8 U7:X8">
    <cfRule type="expression" dxfId="236" priority="1">
      <formula>MOD(ROW(),2)=0</formula>
    </cfRule>
  </conditionalFormatting>
  <hyperlinks>
    <hyperlink ref="B17" r:id="rId1" xr:uid="{00000000-0004-0000-0000-000000000000}"/>
  </hyperlinks>
  <printOptions horizontalCentered="1" gridLines="1"/>
  <pageMargins left="0" right="0" top="0.75" bottom="0.75" header="0.3" footer="0.3"/>
  <pageSetup paperSize="5" scale="60" orientation="landscape" horizontalDpi="1200" verticalDpi="1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pageSetUpPr fitToPage="1"/>
  </sheetPr>
  <dimension ref="A1:Y67"/>
  <sheetViews>
    <sheetView showGridLines="0" zoomScale="80" zoomScaleNormal="80" workbookViewId="0">
      <pane xSplit="2" ySplit="6" topLeftCell="J7" activePane="bottomRight" state="frozen"/>
      <selection activeCell="H1" sqref="H1:I1048576"/>
      <selection pane="topRight" activeCell="H1" sqref="H1:I1048576"/>
      <selection pane="bottomLeft" activeCell="H1" sqref="H1:I1048576"/>
      <selection pane="bottomRight" activeCell="X29" sqref="X29"/>
    </sheetView>
  </sheetViews>
  <sheetFormatPr defaultColWidth="9.109375" defaultRowHeight="14.4" x14ac:dyDescent="0.3"/>
  <cols>
    <col min="1" max="1" width="7.88671875" style="135" customWidth="1"/>
    <col min="2" max="2" width="62" style="135" customWidth="1"/>
    <col min="3" max="3" width="48.5546875" style="135" bestFit="1" customWidth="1"/>
    <col min="4" max="4" width="14.5546875" style="135" customWidth="1"/>
    <col min="5" max="5" width="8.33203125" style="135" customWidth="1"/>
    <col min="6" max="6" width="19.44140625" style="137" customWidth="1"/>
    <col min="7" max="7" width="23" style="135" customWidth="1"/>
    <col min="8" max="8" width="11.44140625" style="137" customWidth="1"/>
    <col min="9" max="9" width="12.109375" style="137" customWidth="1"/>
    <col min="10" max="10" width="12.33203125" style="135" customWidth="1"/>
    <col min="11" max="11" width="15.6640625" style="135" customWidth="1"/>
    <col min="12" max="12" width="15.88671875" style="135" bestFit="1" customWidth="1"/>
    <col min="13" max="13" width="19.33203125" style="135" customWidth="1"/>
    <col min="14" max="14" width="15.88671875" style="135" bestFit="1" customWidth="1"/>
    <col min="15" max="15" width="13.6640625" style="135" customWidth="1"/>
    <col min="16" max="16" width="15.88671875" style="135" bestFit="1" customWidth="1"/>
    <col min="17" max="17" width="3.6640625" style="135" customWidth="1"/>
    <col min="18" max="18" width="15.88671875" style="135" customWidth="1"/>
    <col min="19" max="19" width="15.88671875" style="135" bestFit="1" customWidth="1"/>
    <col min="20" max="20" width="3.6640625" style="135" customWidth="1"/>
    <col min="21" max="21" width="15.88671875" style="135" bestFit="1" customWidth="1"/>
    <col min="22" max="22" width="15" style="135" bestFit="1" customWidth="1"/>
    <col min="23" max="23" width="15.88671875" style="135" bestFit="1" customWidth="1"/>
    <col min="24" max="24" width="14.33203125" style="135" customWidth="1"/>
    <col min="25" max="25" width="13" style="135" bestFit="1" customWidth="1"/>
    <col min="26" max="16384" width="9.109375" style="135"/>
  </cols>
  <sheetData>
    <row r="1" spans="1:25" ht="15.75" customHeight="1" x14ac:dyDescent="0.3">
      <c r="A1" s="132" t="s">
        <v>14</v>
      </c>
    </row>
    <row r="2" spans="1:25" ht="15.75" customHeight="1" x14ac:dyDescent="0.3">
      <c r="A2" s="138" t="str">
        <f>'#2911 Western Academy'!A2</f>
        <v>Federal Grant Allocations/Reimbursements as of: 03/31/2024</v>
      </c>
      <c r="B2" s="199"/>
      <c r="N2" s="140"/>
      <c r="O2" s="140"/>
      <c r="Q2" s="141"/>
      <c r="R2" s="141"/>
      <c r="S2" s="141"/>
      <c r="T2" s="141"/>
    </row>
    <row r="3" spans="1:25" ht="15.75" customHeight="1" x14ac:dyDescent="0.3">
      <c r="A3" s="142" t="s">
        <v>60</v>
      </c>
      <c r="B3" s="132"/>
      <c r="D3" s="132"/>
      <c r="E3" s="132"/>
      <c r="F3" s="131"/>
      <c r="Q3" s="141"/>
      <c r="R3" s="141"/>
      <c r="S3" s="141"/>
      <c r="T3" s="141"/>
      <c r="U3" s="136"/>
      <c r="V3" s="143"/>
    </row>
    <row r="4" spans="1:25" ht="15.75" customHeight="1" x14ac:dyDescent="0.3">
      <c r="A4" s="132" t="s">
        <v>143</v>
      </c>
      <c r="N4" s="145"/>
      <c r="O4" s="145"/>
      <c r="P4" s="145"/>
      <c r="Q4" s="146"/>
      <c r="R4" s="141"/>
      <c r="S4" s="141"/>
      <c r="T4" s="146"/>
      <c r="U4" s="594" t="s">
        <v>263</v>
      </c>
      <c r="V4" s="594"/>
      <c r="W4" s="594"/>
      <c r="X4" s="147"/>
    </row>
    <row r="5" spans="1:25" ht="15" thickBot="1" x14ac:dyDescent="0.35">
      <c r="A5" s="137"/>
      <c r="H5" s="148"/>
      <c r="I5" s="148"/>
      <c r="N5" s="145"/>
      <c r="O5" s="145"/>
      <c r="P5" s="145"/>
      <c r="Q5" s="146"/>
      <c r="R5" s="150"/>
      <c r="S5" s="150"/>
      <c r="T5" s="146"/>
      <c r="U5" s="593"/>
      <c r="V5" s="593"/>
      <c r="W5" s="593"/>
      <c r="X5" s="151"/>
    </row>
    <row r="6" spans="1:25" s="202" customFormat="1" ht="73.5" customHeight="1"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145"/>
      <c r="R6" s="154" t="s">
        <v>264</v>
      </c>
      <c r="S6" s="155" t="s">
        <v>265</v>
      </c>
      <c r="T6" s="200"/>
      <c r="U6" s="345" t="s">
        <v>223</v>
      </c>
      <c r="V6" s="346" t="s">
        <v>251</v>
      </c>
      <c r="W6" s="347" t="s">
        <v>252</v>
      </c>
      <c r="X6" s="159" t="str">
        <f>'#2911 Western Academy'!X6</f>
        <v>Available Budget as of 03/31/2024</v>
      </c>
      <c r="Y6" s="244"/>
    </row>
    <row r="7" spans="1:25" ht="15.75" customHeight="1" x14ac:dyDescent="0.3">
      <c r="A7" s="160">
        <v>4228</v>
      </c>
      <c r="B7" s="135" t="s">
        <v>353</v>
      </c>
      <c r="C7" s="563" t="s">
        <v>354</v>
      </c>
      <c r="D7" s="137" t="s">
        <v>355</v>
      </c>
      <c r="E7" s="137" t="s">
        <v>342</v>
      </c>
      <c r="F7" s="169" t="s">
        <v>356</v>
      </c>
      <c r="G7" s="235" t="s">
        <v>7</v>
      </c>
      <c r="H7" s="296">
        <v>2.3E-2</v>
      </c>
      <c r="I7" s="296">
        <v>0.1265</v>
      </c>
      <c r="J7" s="169">
        <v>45565</v>
      </c>
      <c r="K7" s="169">
        <v>45566</v>
      </c>
      <c r="L7" s="169">
        <v>45314</v>
      </c>
      <c r="M7" s="137" t="s">
        <v>357</v>
      </c>
      <c r="N7" s="507">
        <v>31524.12</v>
      </c>
      <c r="O7" s="364"/>
      <c r="P7" s="365">
        <f>N7+O7</f>
        <v>31524.12</v>
      </c>
      <c r="Q7" s="527"/>
      <c r="R7" s="378"/>
      <c r="S7" s="365">
        <f>P7-R7</f>
        <v>31524.12</v>
      </c>
      <c r="T7" s="175"/>
      <c r="U7" s="537">
        <v>0</v>
      </c>
      <c r="V7" s="364"/>
      <c r="W7" s="452"/>
      <c r="X7" s="428">
        <f>S7-W7</f>
        <v>31524.12</v>
      </c>
    </row>
    <row r="8" spans="1:25" ht="15.75" customHeight="1" x14ac:dyDescent="0.3">
      <c r="A8" s="137">
        <v>4426</v>
      </c>
      <c r="B8" s="135" t="s">
        <v>240</v>
      </c>
      <c r="C8" s="289" t="s">
        <v>232</v>
      </c>
      <c r="D8" s="137" t="s">
        <v>175</v>
      </c>
      <c r="E8" s="137" t="s">
        <v>217</v>
      </c>
      <c r="F8" s="137" t="s">
        <v>176</v>
      </c>
      <c r="G8" s="135" t="s">
        <v>7</v>
      </c>
      <c r="H8" s="296">
        <v>0.05</v>
      </c>
      <c r="I8" s="296">
        <v>0.1265</v>
      </c>
      <c r="J8" s="169">
        <v>45199</v>
      </c>
      <c r="K8" s="169">
        <v>45199</v>
      </c>
      <c r="L8" s="169">
        <v>44201</v>
      </c>
      <c r="M8" s="137" t="s">
        <v>178</v>
      </c>
      <c r="N8" s="363">
        <v>154095.5</v>
      </c>
      <c r="O8" s="364">
        <v>0</v>
      </c>
      <c r="P8" s="365">
        <f>N8+O8</f>
        <v>154095.5</v>
      </c>
      <c r="Q8" s="130"/>
      <c r="R8" s="378">
        <v>153940.74</v>
      </c>
      <c r="S8" s="365">
        <f>P8-R8</f>
        <v>154.76000000000931</v>
      </c>
      <c r="T8" s="175"/>
      <c r="U8" s="378">
        <v>0</v>
      </c>
      <c r="V8" s="364">
        <v>0</v>
      </c>
      <c r="W8" s="452">
        <f>U8+V8</f>
        <v>0</v>
      </c>
      <c r="X8" s="428">
        <v>0</v>
      </c>
      <c r="Y8" s="135" t="s">
        <v>326</v>
      </c>
    </row>
    <row r="9" spans="1:25" ht="15.75" customHeight="1" x14ac:dyDescent="0.3">
      <c r="A9" s="137">
        <v>4427</v>
      </c>
      <c r="B9" s="135" t="s">
        <v>181</v>
      </c>
      <c r="C9" s="289" t="s">
        <v>232</v>
      </c>
      <c r="D9" s="137" t="s">
        <v>175</v>
      </c>
      <c r="E9" s="137" t="s">
        <v>216</v>
      </c>
      <c r="F9" s="137" t="s">
        <v>183</v>
      </c>
      <c r="G9" s="135" t="s">
        <v>7</v>
      </c>
      <c r="H9" s="296">
        <v>0.05</v>
      </c>
      <c r="I9" s="296">
        <v>0.1265</v>
      </c>
      <c r="J9" s="169">
        <v>45199</v>
      </c>
      <c r="K9" s="169">
        <v>45199</v>
      </c>
      <c r="L9" s="169">
        <v>44201</v>
      </c>
      <c r="M9" s="137" t="s">
        <v>179</v>
      </c>
      <c r="N9" s="363">
        <v>17586.990000000002</v>
      </c>
      <c r="O9" s="364">
        <v>0</v>
      </c>
      <c r="P9" s="365">
        <f t="shared" ref="P9:P12" si="0">N9+O9</f>
        <v>17586.990000000002</v>
      </c>
      <c r="Q9" s="130"/>
      <c r="R9" s="378">
        <v>17530.55</v>
      </c>
      <c r="S9" s="365">
        <f t="shared" ref="S9:S12" si="1">P9-R9</f>
        <v>56.440000000002328</v>
      </c>
      <c r="T9" s="175"/>
      <c r="U9" s="378"/>
      <c r="V9" s="364">
        <v>0</v>
      </c>
      <c r="W9" s="452">
        <f t="shared" ref="W9:W12" si="2">U9+V9</f>
        <v>0</v>
      </c>
      <c r="X9" s="428">
        <v>0</v>
      </c>
      <c r="Y9" s="135" t="s">
        <v>326</v>
      </c>
    </row>
    <row r="10" spans="1:25" ht="15.75" customHeight="1" x14ac:dyDescent="0.3">
      <c r="A10" s="137">
        <v>4452</v>
      </c>
      <c r="B10" s="135" t="s">
        <v>297</v>
      </c>
      <c r="C10" s="518" t="s">
        <v>185</v>
      </c>
      <c r="D10" s="137" t="s">
        <v>186</v>
      </c>
      <c r="E10" s="137" t="s">
        <v>275</v>
      </c>
      <c r="F10" s="137" t="s">
        <v>276</v>
      </c>
      <c r="G10" s="135" t="s">
        <v>7</v>
      </c>
      <c r="H10" s="296">
        <v>0.05</v>
      </c>
      <c r="I10" s="296">
        <v>0.1265</v>
      </c>
      <c r="J10" s="169">
        <v>45565</v>
      </c>
      <c r="K10" s="169">
        <v>45565</v>
      </c>
      <c r="L10" s="169">
        <v>44279</v>
      </c>
      <c r="M10" s="137" t="s">
        <v>188</v>
      </c>
      <c r="N10" s="363">
        <v>150623.13</v>
      </c>
      <c r="O10" s="364">
        <v>23.59</v>
      </c>
      <c r="P10" s="365">
        <f t="shared" si="0"/>
        <v>150646.72</v>
      </c>
      <c r="Q10" s="130"/>
      <c r="R10" s="378"/>
      <c r="S10" s="365">
        <f t="shared" si="1"/>
        <v>150646.72</v>
      </c>
      <c r="T10" s="175"/>
      <c r="U10" s="378">
        <v>150646.72</v>
      </c>
      <c r="V10" s="364"/>
      <c r="W10" s="452">
        <f t="shared" si="2"/>
        <v>150646.72</v>
      </c>
      <c r="X10" s="428">
        <f t="shared" ref="X10:X12" si="3">S10-W10</f>
        <v>0</v>
      </c>
    </row>
    <row r="11" spans="1:25" ht="15.75" customHeight="1" x14ac:dyDescent="0.3">
      <c r="A11" s="137">
        <v>4459</v>
      </c>
      <c r="B11" s="135" t="s">
        <v>212</v>
      </c>
      <c r="C11" s="518" t="s">
        <v>185</v>
      </c>
      <c r="D11" s="137" t="s">
        <v>186</v>
      </c>
      <c r="E11" s="137" t="s">
        <v>213</v>
      </c>
      <c r="F11" s="137" t="s">
        <v>187</v>
      </c>
      <c r="G11" s="135" t="s">
        <v>7</v>
      </c>
      <c r="H11" s="296">
        <v>0.05</v>
      </c>
      <c r="I11" s="296">
        <v>0.1265</v>
      </c>
      <c r="J11" s="169">
        <v>45565</v>
      </c>
      <c r="K11" s="169">
        <v>45565</v>
      </c>
      <c r="L11" s="169">
        <v>44279</v>
      </c>
      <c r="M11" s="137" t="s">
        <v>188</v>
      </c>
      <c r="N11" s="363">
        <v>602492.52</v>
      </c>
      <c r="O11" s="364">
        <v>94.38</v>
      </c>
      <c r="P11" s="365">
        <f t="shared" si="0"/>
        <v>602586.9</v>
      </c>
      <c r="Q11" s="130"/>
      <c r="R11" s="378">
        <v>375342.6</v>
      </c>
      <c r="S11" s="365">
        <f t="shared" si="1"/>
        <v>227244.30000000005</v>
      </c>
      <c r="T11" s="175"/>
      <c r="U11" s="378">
        <v>227244.3</v>
      </c>
      <c r="V11" s="364"/>
      <c r="W11" s="452">
        <f t="shared" si="2"/>
        <v>227244.3</v>
      </c>
      <c r="X11" s="428">
        <f t="shared" si="3"/>
        <v>0</v>
      </c>
    </row>
    <row r="12" spans="1:25" ht="15.75" customHeight="1" x14ac:dyDescent="0.3">
      <c r="A12" s="137">
        <v>4461</v>
      </c>
      <c r="B12" s="135" t="s">
        <v>300</v>
      </c>
      <c r="C12" s="518" t="s">
        <v>185</v>
      </c>
      <c r="D12" s="137" t="s">
        <v>186</v>
      </c>
      <c r="E12" s="137" t="s">
        <v>281</v>
      </c>
      <c r="F12" s="137" t="s">
        <v>282</v>
      </c>
      <c r="G12" s="135" t="s">
        <v>7</v>
      </c>
      <c r="H12" s="296">
        <v>0.05</v>
      </c>
      <c r="I12" s="296">
        <v>0.1265</v>
      </c>
      <c r="J12" s="169">
        <v>45565</v>
      </c>
      <c r="K12" s="169">
        <v>45565</v>
      </c>
      <c r="L12" s="169">
        <v>44279</v>
      </c>
      <c r="M12" s="137" t="s">
        <v>283</v>
      </c>
      <c r="N12" s="363">
        <v>4105.8</v>
      </c>
      <c r="O12" s="364"/>
      <c r="P12" s="365">
        <f t="shared" si="0"/>
        <v>4105.8</v>
      </c>
      <c r="Q12" s="130"/>
      <c r="R12" s="378">
        <v>3800</v>
      </c>
      <c r="S12" s="365">
        <f t="shared" si="1"/>
        <v>305.80000000000018</v>
      </c>
      <c r="T12" s="175"/>
      <c r="U12" s="378"/>
      <c r="V12" s="364"/>
      <c r="W12" s="452">
        <f t="shared" si="2"/>
        <v>0</v>
      </c>
      <c r="X12" s="428">
        <f t="shared" si="3"/>
        <v>305.80000000000018</v>
      </c>
    </row>
    <row r="13" spans="1:25" ht="15.75" customHeight="1" thickBot="1" x14ac:dyDescent="0.35">
      <c r="C13" s="181"/>
      <c r="D13" s="181"/>
      <c r="E13" s="181"/>
      <c r="J13" s="198"/>
      <c r="K13" s="198"/>
      <c r="L13" s="198"/>
      <c r="M13" s="224" t="s">
        <v>38</v>
      </c>
      <c r="N13" s="366">
        <f>SUM(N7:N12)</f>
        <v>960428.06</v>
      </c>
      <c r="O13" s="367">
        <f t="shared" ref="O13:P13" si="4">SUM(O7:O12)</f>
        <v>117.97</v>
      </c>
      <c r="P13" s="368">
        <f t="shared" si="4"/>
        <v>960546.03</v>
      </c>
      <c r="Q13" s="527"/>
      <c r="R13" s="612">
        <f>SUM(R7:R12)</f>
        <v>550613.8899999999</v>
      </c>
      <c r="S13" s="368">
        <f>SUM(S7:S12)</f>
        <v>409932.14000000007</v>
      </c>
      <c r="T13" s="130"/>
      <c r="U13" s="368">
        <f t="shared" ref="U13:X13" si="5">SUM(U7:U12)</f>
        <v>377891.02</v>
      </c>
      <c r="V13" s="368">
        <f t="shared" si="5"/>
        <v>0</v>
      </c>
      <c r="W13" s="368">
        <f t="shared" si="5"/>
        <v>377891.02</v>
      </c>
      <c r="X13" s="368">
        <f t="shared" si="5"/>
        <v>31829.919999999998</v>
      </c>
    </row>
    <row r="14" spans="1:25" ht="15.75" customHeight="1" thickTop="1" x14ac:dyDescent="0.3">
      <c r="C14" s="181"/>
      <c r="D14" s="181"/>
      <c r="E14" s="182"/>
      <c r="M14" s="224"/>
      <c r="N14" s="171"/>
      <c r="O14" s="171"/>
      <c r="P14" s="171"/>
      <c r="R14" s="171"/>
      <c r="S14" s="171"/>
      <c r="T14" s="170"/>
      <c r="U14" s="141"/>
    </row>
    <row r="15" spans="1:25" ht="15.75" customHeight="1" x14ac:dyDescent="0.3">
      <c r="B15" s="132" t="s">
        <v>111</v>
      </c>
      <c r="C15" s="182"/>
      <c r="D15" s="182"/>
      <c r="E15" s="182"/>
      <c r="M15" s="224"/>
      <c r="N15" s="171"/>
      <c r="O15" s="171"/>
      <c r="P15" s="171"/>
      <c r="R15" s="171"/>
      <c r="S15" s="171"/>
      <c r="T15" s="170"/>
      <c r="U15" s="141"/>
    </row>
    <row r="16" spans="1:25" ht="15.75" customHeight="1" x14ac:dyDescent="0.3">
      <c r="B16" s="596" t="s">
        <v>253</v>
      </c>
      <c r="C16" s="596"/>
      <c r="D16" s="596"/>
      <c r="E16" s="596"/>
      <c r="F16" s="596"/>
      <c r="G16" s="596"/>
      <c r="H16" s="177"/>
      <c r="I16" s="177"/>
      <c r="J16" s="176"/>
      <c r="M16" s="224"/>
      <c r="N16" s="171"/>
      <c r="O16" s="171"/>
      <c r="P16" s="171"/>
      <c r="R16" s="171"/>
      <c r="S16" s="171"/>
      <c r="T16" s="170"/>
      <c r="U16" s="141"/>
    </row>
    <row r="17" spans="2:21" ht="15.75" customHeight="1" x14ac:dyDescent="0.3">
      <c r="C17" s="182"/>
      <c r="D17" s="182"/>
      <c r="E17" s="182"/>
      <c r="M17" s="224"/>
      <c r="N17" s="171"/>
      <c r="O17" s="171"/>
      <c r="P17" s="171"/>
      <c r="R17" s="171"/>
      <c r="S17" s="171"/>
      <c r="T17" s="170"/>
      <c r="U17" s="141"/>
    </row>
    <row r="18" spans="2:21" ht="15.75" customHeight="1" x14ac:dyDescent="0.3">
      <c r="B18" s="596" t="s">
        <v>115</v>
      </c>
      <c r="C18" s="596"/>
      <c r="D18" s="596"/>
      <c r="E18" s="596"/>
      <c r="F18" s="596"/>
      <c r="G18" s="596"/>
      <c r="H18" s="177"/>
      <c r="I18" s="177"/>
      <c r="J18" s="176"/>
      <c r="M18" s="224"/>
      <c r="N18" s="171"/>
      <c r="O18" s="171"/>
      <c r="P18" s="171"/>
      <c r="R18" s="171"/>
      <c r="S18" s="171"/>
      <c r="T18" s="170"/>
      <c r="U18" s="141"/>
    </row>
    <row r="19" spans="2:21" ht="15.75" customHeight="1" x14ac:dyDescent="0.3">
      <c r="B19" s="176"/>
      <c r="C19" s="176"/>
      <c r="D19" s="176"/>
      <c r="E19" s="176"/>
      <c r="F19" s="177"/>
      <c r="G19" s="176"/>
      <c r="H19" s="177"/>
      <c r="I19" s="177"/>
      <c r="J19" s="176"/>
      <c r="M19" s="224"/>
      <c r="N19" s="171"/>
      <c r="O19" s="171"/>
      <c r="P19" s="171"/>
      <c r="R19" s="171"/>
      <c r="S19" s="171"/>
      <c r="T19" s="170"/>
      <c r="U19" s="141"/>
    </row>
    <row r="20" spans="2:21" ht="15.75" customHeight="1" x14ac:dyDescent="0.3">
      <c r="B20" s="596" t="s">
        <v>136</v>
      </c>
      <c r="C20" s="596"/>
      <c r="D20" s="596"/>
      <c r="E20" s="596"/>
      <c r="F20" s="596"/>
      <c r="G20" s="596"/>
      <c r="H20" s="177"/>
      <c r="I20" s="177"/>
      <c r="J20" s="176"/>
      <c r="M20" s="224"/>
      <c r="N20" s="171"/>
      <c r="O20" s="171"/>
      <c r="P20" s="171"/>
      <c r="R20" s="171"/>
      <c r="S20" s="171"/>
      <c r="T20" s="170"/>
      <c r="U20" s="141"/>
    </row>
    <row r="21" spans="2:21" ht="15.75" customHeight="1" x14ac:dyDescent="0.3">
      <c r="B21" s="609" t="s">
        <v>135</v>
      </c>
      <c r="C21" s="596"/>
      <c r="D21" s="596"/>
      <c r="E21" s="596"/>
      <c r="F21" s="596"/>
      <c r="G21" s="596"/>
      <c r="H21" s="177"/>
      <c r="I21" s="177"/>
      <c r="J21" s="176"/>
      <c r="M21" s="224"/>
      <c r="N21" s="171"/>
      <c r="O21" s="171"/>
      <c r="P21" s="171"/>
      <c r="R21" s="171"/>
      <c r="S21" s="171"/>
      <c r="T21" s="170"/>
      <c r="U21" s="141"/>
    </row>
    <row r="22" spans="2:21" ht="15.75" customHeight="1" x14ac:dyDescent="0.3">
      <c r="B22" s="176"/>
      <c r="C22" s="176"/>
      <c r="D22" s="176"/>
      <c r="E22" s="182"/>
      <c r="F22" s="177"/>
      <c r="G22" s="176"/>
      <c r="H22" s="177"/>
      <c r="I22" s="177"/>
      <c r="J22" s="176"/>
      <c r="M22" s="224"/>
      <c r="N22" s="171"/>
      <c r="O22" s="171"/>
      <c r="P22" s="171"/>
      <c r="R22" s="171"/>
      <c r="S22" s="171"/>
      <c r="T22" s="170"/>
      <c r="U22" s="141"/>
    </row>
    <row r="23" spans="2:21" ht="15.75" customHeight="1" x14ac:dyDescent="0.3">
      <c r="B23" s="176"/>
      <c r="C23" s="176"/>
      <c r="D23" s="176"/>
      <c r="E23" s="182"/>
      <c r="F23" s="177"/>
      <c r="G23" s="176"/>
      <c r="H23" s="177"/>
      <c r="I23" s="177"/>
      <c r="J23" s="176"/>
      <c r="M23" s="224"/>
      <c r="N23" s="171"/>
      <c r="O23" s="171"/>
      <c r="P23" s="171"/>
      <c r="R23" s="171"/>
      <c r="S23" s="171"/>
      <c r="T23" s="170"/>
      <c r="U23" s="141"/>
    </row>
    <row r="24" spans="2:21" ht="15.75" customHeight="1" x14ac:dyDescent="0.3">
      <c r="B24" s="131" t="s">
        <v>98</v>
      </c>
      <c r="C24" s="180" t="s">
        <v>101</v>
      </c>
      <c r="D24" s="180" t="s">
        <v>102</v>
      </c>
      <c r="E24" s="182"/>
      <c r="F24" s="177"/>
      <c r="G24" s="176"/>
      <c r="H24" s="177"/>
      <c r="I24" s="177"/>
      <c r="J24" s="176"/>
      <c r="M24" s="224"/>
      <c r="N24" s="171"/>
      <c r="O24" s="171"/>
      <c r="P24" s="171"/>
      <c r="R24" s="171"/>
      <c r="S24" s="171"/>
      <c r="T24" s="170"/>
      <c r="U24" s="141"/>
    </row>
    <row r="25" spans="2:21" ht="15.75" customHeight="1" x14ac:dyDescent="0.3">
      <c r="B25" s="135" t="s">
        <v>100</v>
      </c>
      <c r="C25" s="182" t="s">
        <v>177</v>
      </c>
      <c r="D25" s="182" t="s">
        <v>208</v>
      </c>
      <c r="E25" s="182"/>
      <c r="M25" s="224"/>
      <c r="N25" s="171"/>
      <c r="O25" s="171"/>
      <c r="P25" s="171"/>
      <c r="R25" s="171"/>
      <c r="S25" s="171"/>
      <c r="T25" s="170"/>
      <c r="U25" s="141"/>
    </row>
    <row r="26" spans="2:21" ht="15.75" customHeight="1" x14ac:dyDescent="0.3">
      <c r="B26" s="135" t="s">
        <v>237</v>
      </c>
      <c r="C26" s="182" t="s">
        <v>205</v>
      </c>
      <c r="D26" s="182" t="s">
        <v>206</v>
      </c>
      <c r="E26" s="182"/>
      <c r="M26" s="224"/>
      <c r="N26" s="171"/>
      <c r="O26" s="171"/>
      <c r="P26" s="171"/>
      <c r="R26" s="171"/>
      <c r="S26" s="171"/>
      <c r="T26" s="170"/>
      <c r="U26" s="141"/>
    </row>
    <row r="27" spans="2:21" ht="15.75" customHeight="1" x14ac:dyDescent="0.3">
      <c r="B27" s="135" t="s">
        <v>236</v>
      </c>
      <c r="C27" s="182" t="s">
        <v>205</v>
      </c>
      <c r="D27" s="182" t="s">
        <v>206</v>
      </c>
      <c r="E27" s="182"/>
      <c r="M27" s="224"/>
      <c r="N27" s="171"/>
      <c r="O27" s="171"/>
      <c r="P27" s="171"/>
      <c r="R27" s="171"/>
      <c r="S27" s="171"/>
      <c r="T27" s="170"/>
      <c r="U27" s="141"/>
    </row>
    <row r="28" spans="2:21" ht="15.75" customHeight="1" x14ac:dyDescent="0.3">
      <c r="E28" s="182"/>
      <c r="M28" s="224"/>
      <c r="N28" s="171"/>
      <c r="O28" s="171"/>
      <c r="P28" s="171"/>
      <c r="R28" s="171"/>
      <c r="S28" s="171"/>
      <c r="T28" s="170"/>
      <c r="U28" s="141"/>
    </row>
    <row r="29" spans="2:21" ht="15.75" customHeight="1" x14ac:dyDescent="0.3">
      <c r="E29" s="182"/>
      <c r="M29" s="224"/>
      <c r="N29" s="171"/>
      <c r="O29" s="171"/>
      <c r="P29" s="171"/>
      <c r="R29" s="171"/>
      <c r="S29" s="171"/>
      <c r="T29" s="170"/>
      <c r="U29" s="141"/>
    </row>
    <row r="30" spans="2:21" ht="15.75" customHeight="1" x14ac:dyDescent="0.3">
      <c r="C30" s="182"/>
      <c r="D30" s="182"/>
      <c r="E30" s="182"/>
      <c r="M30" s="224"/>
      <c r="N30" s="171"/>
      <c r="O30" s="171"/>
      <c r="P30" s="171"/>
      <c r="R30" s="171"/>
      <c r="S30" s="171"/>
      <c r="T30" s="170"/>
      <c r="U30" s="141"/>
    </row>
    <row r="31" spans="2:21" ht="15.75" customHeight="1" x14ac:dyDescent="0.3">
      <c r="B31" s="592" t="s">
        <v>269</v>
      </c>
      <c r="C31" s="592"/>
      <c r="D31" s="592"/>
      <c r="E31" s="592"/>
      <c r="F31" s="592"/>
      <c r="G31" s="592"/>
      <c r="H31" s="592"/>
      <c r="I31" s="592"/>
      <c r="M31" s="224"/>
      <c r="N31" s="171"/>
      <c r="O31" s="171"/>
      <c r="P31" s="171"/>
      <c r="R31" s="171"/>
      <c r="S31" s="171"/>
      <c r="T31" s="170"/>
      <c r="U31" s="141"/>
    </row>
    <row r="32" spans="2:21" ht="15.75" customHeight="1" x14ac:dyDescent="0.3">
      <c r="B32" s="128" t="s">
        <v>270</v>
      </c>
      <c r="C32" s="182"/>
      <c r="D32" s="182"/>
      <c r="E32" s="183"/>
      <c r="M32" s="224"/>
      <c r="N32" s="171"/>
      <c r="O32" s="171"/>
      <c r="P32" s="171"/>
      <c r="R32" s="171"/>
      <c r="S32" s="171"/>
      <c r="T32" s="170"/>
      <c r="U32" s="141"/>
    </row>
    <row r="33" spans="2:21" ht="15.75" customHeight="1" x14ac:dyDescent="0.3">
      <c r="B33" s="141"/>
      <c r="C33" s="141"/>
      <c r="E33" s="192"/>
      <c r="J33" s="141"/>
      <c r="K33" s="141"/>
      <c r="L33" s="141"/>
      <c r="M33" s="141"/>
      <c r="N33" s="141"/>
      <c r="O33" s="141"/>
      <c r="P33" s="141"/>
      <c r="Q33" s="141"/>
      <c r="R33" s="300"/>
      <c r="S33" s="197"/>
      <c r="T33" s="197"/>
      <c r="U33" s="141"/>
    </row>
    <row r="34" spans="2:21" ht="15.75" customHeight="1" x14ac:dyDescent="0.3">
      <c r="B34" s="184"/>
      <c r="C34" s="184"/>
      <c r="D34" s="184"/>
      <c r="F34" s="186"/>
      <c r="G34" s="184"/>
      <c r="H34" s="186"/>
      <c r="I34" s="186"/>
      <c r="J34" s="184"/>
      <c r="K34" s="184"/>
      <c r="L34" s="184"/>
      <c r="M34" s="184"/>
      <c r="N34" s="184"/>
      <c r="O34" s="184"/>
      <c r="P34" s="184"/>
      <c r="Q34" s="184"/>
      <c r="R34" s="304" t="s">
        <v>256</v>
      </c>
      <c r="S34" s="184"/>
      <c r="T34" s="253"/>
    </row>
    <row r="35" spans="2:21" ht="15.75" customHeight="1" x14ac:dyDescent="0.3">
      <c r="B35" s="188" t="s">
        <v>255</v>
      </c>
      <c r="C35" s="190" t="s">
        <v>2</v>
      </c>
      <c r="D35" s="190"/>
      <c r="E35" s="190"/>
      <c r="F35" s="570" t="s">
        <v>34</v>
      </c>
      <c r="G35" s="190" t="s">
        <v>35</v>
      </c>
      <c r="H35" s="190"/>
      <c r="I35" s="190"/>
      <c r="J35" s="190"/>
      <c r="K35" s="190"/>
      <c r="L35" s="190"/>
      <c r="M35" s="190" t="s">
        <v>36</v>
      </c>
      <c r="N35" s="190" t="s">
        <v>37</v>
      </c>
      <c r="O35" s="192"/>
      <c r="P35" s="192"/>
      <c r="Q35" s="192"/>
      <c r="R35" s="192" t="s">
        <v>81</v>
      </c>
      <c r="S35" s="192"/>
      <c r="T35" s="303"/>
    </row>
    <row r="36" spans="2:21" ht="15.75" customHeight="1" x14ac:dyDescent="0.3">
      <c r="B36" s="194"/>
      <c r="C36" s="146"/>
      <c r="D36" s="146"/>
      <c r="E36" s="146"/>
      <c r="F36" s="571"/>
      <c r="G36" s="146"/>
      <c r="H36" s="200"/>
      <c r="I36" s="200"/>
      <c r="J36" s="146"/>
      <c r="K36" s="146"/>
      <c r="L36" s="146"/>
      <c r="M36" s="146"/>
      <c r="N36" s="146"/>
      <c r="O36" s="141"/>
      <c r="P36" s="141"/>
      <c r="Q36" s="141"/>
      <c r="R36" s="141"/>
      <c r="S36" s="141"/>
      <c r="T36" s="141"/>
    </row>
    <row r="37" spans="2:21" ht="15.75" customHeight="1" x14ac:dyDescent="0.3">
      <c r="B37" s="194"/>
      <c r="C37" s="146"/>
      <c r="D37" s="146"/>
      <c r="E37" s="146"/>
      <c r="F37" s="571"/>
      <c r="G37" s="146"/>
      <c r="H37" s="200"/>
      <c r="I37" s="200"/>
      <c r="J37" s="146"/>
      <c r="K37" s="146"/>
      <c r="L37" s="146"/>
      <c r="M37" s="146"/>
      <c r="N37" s="146"/>
      <c r="O37" s="141"/>
      <c r="P37" s="141"/>
      <c r="Q37" s="141"/>
      <c r="R37" s="141"/>
      <c r="S37" s="141"/>
      <c r="T37" s="141"/>
    </row>
    <row r="38" spans="2:21" ht="15.75" customHeight="1" x14ac:dyDescent="0.3">
      <c r="B38" s="194"/>
      <c r="C38" s="146"/>
      <c r="D38" s="146"/>
      <c r="E38" s="146"/>
      <c r="F38" s="571"/>
      <c r="G38" s="146"/>
      <c r="H38" s="200"/>
      <c r="I38" s="200"/>
      <c r="J38" s="146"/>
      <c r="K38" s="146"/>
      <c r="L38" s="146"/>
      <c r="M38" s="146"/>
      <c r="N38" s="146"/>
      <c r="O38" s="141"/>
      <c r="P38" s="141"/>
      <c r="Q38" s="141"/>
      <c r="R38" s="141"/>
      <c r="S38" s="141"/>
      <c r="T38" s="141"/>
    </row>
    <row r="39" spans="2:21" ht="15.75" customHeight="1" x14ac:dyDescent="0.3">
      <c r="B39" s="194"/>
      <c r="C39" s="146"/>
      <c r="D39" s="146"/>
      <c r="E39" s="146"/>
      <c r="F39" s="571"/>
      <c r="G39" s="146"/>
      <c r="H39" s="200"/>
      <c r="I39" s="200"/>
      <c r="J39" s="146"/>
      <c r="K39" s="146"/>
      <c r="L39" s="146"/>
      <c r="M39" s="146"/>
      <c r="N39" s="146"/>
      <c r="O39" s="136"/>
      <c r="P39" s="136"/>
      <c r="Q39" s="136"/>
    </row>
    <row r="40" spans="2:21" ht="15.75" customHeight="1" x14ac:dyDescent="0.3">
      <c r="B40" s="194"/>
      <c r="C40" s="510"/>
      <c r="D40" s="510"/>
      <c r="E40" s="510"/>
      <c r="F40" s="571"/>
      <c r="G40" s="510"/>
      <c r="H40" s="510"/>
      <c r="I40" s="510"/>
      <c r="J40" s="510"/>
      <c r="K40" s="510"/>
      <c r="L40" s="510"/>
      <c r="M40" s="510"/>
      <c r="N40" s="510"/>
      <c r="O40" s="136"/>
      <c r="P40" s="136"/>
      <c r="Q40" s="136"/>
    </row>
    <row r="41" spans="2:21" ht="15.75" customHeight="1" x14ac:dyDescent="0.3">
      <c r="B41" s="194"/>
      <c r="C41" s="510"/>
      <c r="D41" s="510"/>
      <c r="E41" s="510"/>
      <c r="F41" s="571"/>
      <c r="G41" s="510"/>
      <c r="H41" s="510"/>
      <c r="I41" s="510"/>
      <c r="J41" s="510"/>
      <c r="K41" s="510"/>
      <c r="L41" s="510"/>
      <c r="M41" s="510"/>
      <c r="N41" s="510"/>
      <c r="O41" s="136"/>
      <c r="P41" s="136"/>
      <c r="Q41" s="136"/>
    </row>
    <row r="42" spans="2:21" ht="15.75" customHeight="1" x14ac:dyDescent="0.3">
      <c r="B42" s="194"/>
      <c r="C42" s="510"/>
      <c r="D42" s="510"/>
      <c r="E42" s="510"/>
      <c r="F42" s="571"/>
      <c r="G42" s="510"/>
      <c r="H42" s="510"/>
      <c r="I42" s="510"/>
      <c r="J42" s="510"/>
      <c r="K42" s="510"/>
      <c r="L42" s="510"/>
      <c r="M42" s="510"/>
      <c r="N42" s="510"/>
      <c r="O42" s="136"/>
      <c r="P42" s="136"/>
      <c r="Q42" s="136"/>
    </row>
    <row r="43" spans="2:21" ht="15.75" customHeight="1" x14ac:dyDescent="0.3">
      <c r="B43" s="194"/>
      <c r="C43" s="510"/>
      <c r="D43" s="510"/>
      <c r="E43" s="510"/>
      <c r="F43" s="571"/>
      <c r="G43" s="510"/>
      <c r="H43" s="510"/>
      <c r="I43" s="510"/>
      <c r="J43" s="510"/>
      <c r="K43" s="510"/>
      <c r="L43" s="510"/>
      <c r="M43" s="510"/>
      <c r="N43" s="510"/>
      <c r="O43" s="136"/>
      <c r="P43" s="136"/>
      <c r="Q43" s="136"/>
    </row>
    <row r="44" spans="2:21" ht="15.75" customHeight="1" x14ac:dyDescent="0.3">
      <c r="B44" s="194"/>
      <c r="C44" s="146"/>
      <c r="D44" s="146"/>
      <c r="E44" s="146"/>
      <c r="F44" s="571"/>
      <c r="G44" s="146"/>
      <c r="H44" s="200"/>
      <c r="I44" s="200"/>
      <c r="J44" s="146"/>
      <c r="K44" s="146"/>
      <c r="L44" s="146"/>
      <c r="M44" s="146"/>
      <c r="N44" s="146"/>
      <c r="O44" s="136"/>
      <c r="P44" s="136"/>
      <c r="Q44" s="136"/>
    </row>
    <row r="45" spans="2:21" ht="15.75" customHeight="1" x14ac:dyDescent="0.3">
      <c r="B45" s="194"/>
      <c r="C45" s="146"/>
      <c r="D45" s="146"/>
      <c r="E45" s="146"/>
      <c r="F45" s="571"/>
      <c r="G45" s="146"/>
      <c r="H45" s="200"/>
      <c r="I45" s="200"/>
      <c r="J45" s="146"/>
      <c r="K45" s="146"/>
      <c r="L45" s="146"/>
      <c r="M45" s="146"/>
      <c r="N45" s="146"/>
      <c r="O45" s="136"/>
      <c r="P45" s="136"/>
      <c r="Q45" s="136"/>
    </row>
    <row r="46" spans="2:21" ht="15.75" customHeight="1" x14ac:dyDescent="0.3">
      <c r="B46" s="210"/>
      <c r="C46" s="211"/>
      <c r="D46" s="211"/>
      <c r="E46" s="146"/>
      <c r="F46" s="160"/>
      <c r="G46" s="213"/>
      <c r="H46" s="213"/>
      <c r="I46" s="213"/>
      <c r="J46" s="213"/>
      <c r="K46" s="213"/>
      <c r="L46" s="213"/>
      <c r="M46" s="163"/>
      <c r="N46" s="209"/>
    </row>
    <row r="47" spans="2:21" ht="15.75" customHeight="1" x14ac:dyDescent="0.3">
      <c r="B47" s="210"/>
      <c r="C47" s="211"/>
      <c r="D47" s="211"/>
      <c r="E47" s="146"/>
      <c r="F47" s="160"/>
      <c r="G47" s="213"/>
      <c r="H47" s="213"/>
      <c r="I47" s="213"/>
      <c r="J47" s="213"/>
      <c r="K47" s="213"/>
      <c r="L47" s="213"/>
      <c r="M47" s="163"/>
      <c r="N47" s="209"/>
    </row>
    <row r="48" spans="2:21" ht="15.75" customHeight="1" x14ac:dyDescent="0.3">
      <c r="B48" s="210"/>
      <c r="C48" s="211"/>
      <c r="D48" s="211"/>
      <c r="E48" s="146"/>
      <c r="F48" s="160"/>
      <c r="G48" s="213"/>
      <c r="H48" s="213"/>
      <c r="I48" s="213"/>
      <c r="J48" s="213"/>
      <c r="K48" s="213"/>
      <c r="L48" s="213"/>
      <c r="M48" s="163"/>
      <c r="N48" s="209"/>
      <c r="P48" s="133"/>
      <c r="Q48" s="133"/>
      <c r="R48" s="133"/>
      <c r="S48" s="133"/>
      <c r="T48" s="133"/>
    </row>
    <row r="49" spans="2:23" ht="15.75" customHeight="1" x14ac:dyDescent="0.3">
      <c r="B49" s="210"/>
      <c r="C49" s="211"/>
      <c r="D49" s="211"/>
      <c r="E49" s="146"/>
      <c r="F49" s="160"/>
      <c r="G49" s="213"/>
      <c r="H49" s="213"/>
      <c r="I49" s="213"/>
      <c r="J49" s="213"/>
      <c r="K49" s="213"/>
      <c r="L49" s="213"/>
      <c r="M49" s="163"/>
      <c r="N49" s="209"/>
      <c r="P49" s="133"/>
      <c r="Q49" s="133"/>
      <c r="R49" s="133"/>
      <c r="S49" s="133"/>
      <c r="T49" s="133"/>
    </row>
    <row r="50" spans="2:23" ht="15.75" customHeight="1" x14ac:dyDescent="0.3">
      <c r="B50" s="210"/>
      <c r="C50" s="211"/>
      <c r="D50" s="211"/>
      <c r="E50" s="146"/>
      <c r="F50" s="160"/>
      <c r="G50" s="213"/>
      <c r="H50" s="213"/>
      <c r="I50" s="213"/>
      <c r="J50" s="213"/>
      <c r="K50" s="213"/>
      <c r="L50" s="213"/>
      <c r="M50" s="163"/>
      <c r="N50" s="209"/>
      <c r="P50" s="133"/>
      <c r="Q50" s="133"/>
      <c r="R50" s="133"/>
      <c r="S50" s="133"/>
      <c r="T50" s="133"/>
    </row>
    <row r="51" spans="2:23" ht="15.75" customHeight="1" x14ac:dyDescent="0.3">
      <c r="B51" s="210"/>
      <c r="C51" s="211"/>
      <c r="D51" s="211"/>
      <c r="E51" s="146"/>
      <c r="F51" s="160"/>
      <c r="G51" s="213"/>
      <c r="H51" s="213"/>
      <c r="I51" s="213"/>
      <c r="J51" s="213"/>
      <c r="K51" s="213"/>
      <c r="L51" s="213"/>
      <c r="M51" s="163"/>
      <c r="N51" s="209"/>
      <c r="P51" s="133"/>
      <c r="Q51" s="133"/>
      <c r="R51" s="133"/>
      <c r="S51" s="133"/>
      <c r="T51" s="133"/>
    </row>
    <row r="52" spans="2:23" ht="15.75" customHeight="1" x14ac:dyDescent="0.3">
      <c r="C52" s="230"/>
      <c r="D52" s="230"/>
      <c r="E52" s="146"/>
      <c r="F52" s="160"/>
      <c r="G52" s="231"/>
      <c r="H52" s="213"/>
      <c r="I52" s="213"/>
      <c r="J52" s="231"/>
      <c r="K52" s="231"/>
      <c r="L52" s="231"/>
      <c r="M52" s="232"/>
      <c r="N52" s="233"/>
      <c r="O52" s="234"/>
      <c r="P52" s="133"/>
      <c r="Q52" s="283"/>
      <c r="R52" s="133"/>
      <c r="S52" s="133"/>
      <c r="T52" s="133"/>
      <c r="V52" s="135" t="s">
        <v>230</v>
      </c>
      <c r="W52" s="171">
        <f>W13</f>
        <v>377891.02</v>
      </c>
    </row>
    <row r="53" spans="2:23" ht="15.75" customHeight="1" x14ac:dyDescent="0.3">
      <c r="C53" s="230"/>
      <c r="D53" s="230"/>
      <c r="E53" s="211"/>
      <c r="F53" s="160"/>
      <c r="G53" s="236"/>
      <c r="H53" s="213"/>
      <c r="I53" s="213"/>
      <c r="J53" s="236"/>
      <c r="K53" s="236"/>
      <c r="L53" s="236"/>
      <c r="M53" s="232"/>
      <c r="N53" s="209"/>
      <c r="O53" s="237"/>
      <c r="P53" s="284"/>
      <c r="Q53" s="283"/>
      <c r="R53" s="133"/>
      <c r="S53" s="133"/>
      <c r="T53" s="133"/>
    </row>
    <row r="54" spans="2:23" ht="15.75" customHeight="1" x14ac:dyDescent="0.3">
      <c r="B54" s="235"/>
      <c r="C54" s="230"/>
      <c r="D54" s="230"/>
      <c r="E54" s="211"/>
      <c r="F54" s="160"/>
      <c r="G54" s="236"/>
      <c r="H54" s="213"/>
      <c r="I54" s="213"/>
      <c r="J54" s="236"/>
      <c r="K54" s="236"/>
      <c r="L54" s="236"/>
      <c r="M54" s="232"/>
      <c r="N54" s="209"/>
      <c r="O54" s="237"/>
      <c r="P54" s="284"/>
      <c r="Q54" s="283"/>
      <c r="R54" s="133"/>
      <c r="S54" s="133"/>
      <c r="T54" s="133"/>
    </row>
    <row r="55" spans="2:23" ht="15.75" customHeight="1" x14ac:dyDescent="0.3">
      <c r="B55" s="235"/>
      <c r="C55" s="230"/>
      <c r="D55" s="230"/>
      <c r="E55" s="230"/>
      <c r="F55" s="160"/>
      <c r="G55" s="236"/>
      <c r="H55" s="213"/>
      <c r="I55" s="213"/>
      <c r="J55" s="236"/>
      <c r="K55" s="236"/>
      <c r="L55" s="236"/>
      <c r="M55" s="232"/>
      <c r="N55" s="209"/>
      <c r="O55" s="237"/>
      <c r="P55" s="284"/>
      <c r="Q55" s="283"/>
      <c r="R55" s="133"/>
      <c r="S55" s="133"/>
      <c r="T55" s="133"/>
    </row>
    <row r="56" spans="2:23" ht="15.75" customHeight="1" x14ac:dyDescent="0.3">
      <c r="B56" s="235"/>
      <c r="C56" s="230"/>
      <c r="D56" s="230"/>
      <c r="E56" s="230"/>
      <c r="F56" s="160"/>
      <c r="G56" s="236"/>
      <c r="H56" s="213"/>
      <c r="I56" s="213"/>
      <c r="J56" s="236"/>
      <c r="K56" s="236"/>
      <c r="L56" s="236"/>
      <c r="M56" s="238"/>
      <c r="N56" s="214"/>
      <c r="O56" s="237"/>
      <c r="P56" s="237"/>
      <c r="Q56" s="141"/>
    </row>
    <row r="57" spans="2:23" ht="15.75" customHeight="1" x14ac:dyDescent="0.3">
      <c r="B57" s="235"/>
      <c r="C57" s="230"/>
      <c r="E57" s="230"/>
    </row>
    <row r="58" spans="2:23" ht="15.75" customHeight="1" x14ac:dyDescent="0.3">
      <c r="F58" s="145"/>
      <c r="G58" s="240"/>
      <c r="H58" s="239"/>
      <c r="I58" s="239"/>
      <c r="J58" s="240"/>
      <c r="K58" s="240"/>
      <c r="L58" s="240"/>
    </row>
    <row r="59" spans="2:23" ht="15.75" customHeight="1" x14ac:dyDescent="0.3"/>
    <row r="60" spans="2:23" ht="15.75" customHeight="1" x14ac:dyDescent="0.3"/>
    <row r="61" spans="2:23" ht="15.75" customHeight="1" x14ac:dyDescent="0.3"/>
    <row r="62" spans="2:23" ht="15.75" customHeight="1" x14ac:dyDescent="0.3"/>
    <row r="63" spans="2:23" ht="15.75" customHeight="1" x14ac:dyDescent="0.3"/>
    <row r="64" spans="2:23" ht="15.75" customHeight="1" x14ac:dyDescent="0.3"/>
    <row r="65" ht="15.75" customHeight="1" x14ac:dyDescent="0.3"/>
    <row r="66" ht="15.75" customHeight="1" x14ac:dyDescent="0.3"/>
    <row r="67" ht="15.75" customHeight="1" x14ac:dyDescent="0.3"/>
  </sheetData>
  <mergeCells count="7">
    <mergeCell ref="U4:W4"/>
    <mergeCell ref="U5:W5"/>
    <mergeCell ref="B31:I31"/>
    <mergeCell ref="B21:G21"/>
    <mergeCell ref="B16:G16"/>
    <mergeCell ref="B18:G18"/>
    <mergeCell ref="B20:G20"/>
  </mergeCells>
  <conditionalFormatting sqref="A8:P12 R8:S12 U8:X12">
    <cfRule type="expression" dxfId="205" priority="9">
      <formula>MOD(ROW(),2)=0</formula>
    </cfRule>
  </conditionalFormatting>
  <conditionalFormatting sqref="R7:S7 U7:X7 N7:P7">
    <cfRule type="expression" dxfId="204" priority="6">
      <formula>MOD(ROW(),2)=0</formula>
    </cfRule>
  </conditionalFormatting>
  <conditionalFormatting sqref="A7">
    <cfRule type="expression" dxfId="203" priority="4">
      <formula>MOD(ROW(),2)=0</formula>
    </cfRule>
  </conditionalFormatting>
  <conditionalFormatting sqref="B7:E7 J7:M7 G7">
    <cfRule type="expression" dxfId="202" priority="3">
      <formula>MOD(ROW(),2)=0</formula>
    </cfRule>
  </conditionalFormatting>
  <conditionalFormatting sqref="H7:I7">
    <cfRule type="expression" dxfId="201" priority="2">
      <formula>MOD(ROW(),2)=0</formula>
    </cfRule>
  </conditionalFormatting>
  <conditionalFormatting sqref="F7">
    <cfRule type="expression" dxfId="200" priority="1">
      <formula>MOD(ROW(),2)=0</formula>
    </cfRule>
  </conditionalFormatting>
  <hyperlinks>
    <hyperlink ref="B21" r:id="rId1" xr:uid="{00000000-0004-0000-0900-000000000000}"/>
  </hyperlinks>
  <printOptions horizontalCentered="1" gridLines="1"/>
  <pageMargins left="0" right="0" top="0.75" bottom="0.75" header="0.3" footer="0.3"/>
  <pageSetup scale="53"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pageSetUpPr fitToPage="1"/>
  </sheetPr>
  <dimension ref="A1:Y67"/>
  <sheetViews>
    <sheetView showGridLines="0" zoomScale="80" zoomScaleNormal="80" workbookViewId="0">
      <pane xSplit="2" ySplit="6" topLeftCell="I7" activePane="bottomRight" state="frozen"/>
      <selection activeCell="H1" sqref="H1:I1048576"/>
      <selection pane="topRight" activeCell="H1" sqref="H1:I1048576"/>
      <selection pane="bottomLeft" activeCell="H1" sqref="H1:I1048576"/>
      <selection pane="bottomRight" activeCell="S17" sqref="S17"/>
    </sheetView>
  </sheetViews>
  <sheetFormatPr defaultColWidth="9.109375" defaultRowHeight="14.4" x14ac:dyDescent="0.3"/>
  <cols>
    <col min="1" max="1" width="7.88671875" style="135" customWidth="1"/>
    <col min="2" max="2" width="70.88671875" style="135" customWidth="1"/>
    <col min="3" max="3" width="48.5546875" style="135" bestFit="1" customWidth="1"/>
    <col min="4" max="4" width="14.33203125" style="135" customWidth="1"/>
    <col min="5" max="5" width="8.33203125" style="135" customWidth="1"/>
    <col min="6" max="6" width="19.109375" style="137" customWidth="1"/>
    <col min="7" max="7" width="23" style="135" customWidth="1"/>
    <col min="8" max="8" width="12" style="137" customWidth="1"/>
    <col min="9" max="9" width="12.6640625" style="137" customWidth="1"/>
    <col min="10" max="10" width="12.88671875" style="135" customWidth="1"/>
    <col min="11" max="11" width="15.109375" style="135" customWidth="1"/>
    <col min="12" max="12" width="15.88671875" style="135" bestFit="1" customWidth="1"/>
    <col min="13" max="13" width="19.88671875" style="135" customWidth="1"/>
    <col min="14" max="14" width="14" style="135" bestFit="1" customWidth="1"/>
    <col min="15" max="15" width="13.6640625" style="135" customWidth="1"/>
    <col min="16" max="16" width="14" style="135" bestFit="1" customWidth="1"/>
    <col min="17" max="17" width="3.6640625" style="135" customWidth="1"/>
    <col min="18" max="18" width="15.88671875" style="135" customWidth="1"/>
    <col min="19" max="19" width="14.109375" style="135" customWidth="1"/>
    <col min="20" max="20" width="3.6640625" style="141" customWidth="1"/>
    <col min="21" max="21" width="14.109375" style="135" bestFit="1" customWidth="1"/>
    <col min="22" max="22" width="15.33203125" style="135" bestFit="1" customWidth="1"/>
    <col min="23" max="23" width="14" style="135" bestFit="1" customWidth="1"/>
    <col min="24" max="24" width="14.33203125" style="135" customWidth="1"/>
    <col min="25" max="25" width="12.44140625" style="135" bestFit="1" customWidth="1"/>
    <col min="26" max="16384" width="9.109375" style="135"/>
  </cols>
  <sheetData>
    <row r="1" spans="1:25" ht="15.75" customHeight="1" x14ac:dyDescent="0.3">
      <c r="A1" s="132" t="s">
        <v>141</v>
      </c>
    </row>
    <row r="2" spans="1:25" ht="15.75" customHeight="1" x14ac:dyDescent="0.3">
      <c r="A2" s="138" t="str">
        <f>'#2941 Palm Beach School Autism '!A2</f>
        <v>Federal Grant Allocations/Reimbursements as of: 03/31/2024</v>
      </c>
      <c r="B2" s="199"/>
      <c r="N2" s="140"/>
      <c r="O2" s="140"/>
      <c r="Q2" s="141"/>
      <c r="R2" s="141"/>
      <c r="S2" s="141"/>
    </row>
    <row r="3" spans="1:25" ht="15.75" customHeight="1" x14ac:dyDescent="0.3">
      <c r="A3" s="142" t="s">
        <v>65</v>
      </c>
      <c r="B3" s="132"/>
      <c r="D3" s="132"/>
      <c r="E3" s="132"/>
      <c r="F3" s="131"/>
      <c r="Q3" s="141"/>
      <c r="R3" s="141"/>
      <c r="S3" s="141"/>
      <c r="U3" s="136"/>
      <c r="V3" s="143"/>
    </row>
    <row r="4" spans="1:25" ht="15.75" customHeight="1" x14ac:dyDescent="0.3">
      <c r="A4" s="132" t="s">
        <v>143</v>
      </c>
      <c r="N4" s="250"/>
      <c r="O4" s="250"/>
      <c r="P4" s="250"/>
      <c r="Q4" s="146"/>
      <c r="R4" s="141"/>
      <c r="S4" s="141"/>
      <c r="T4" s="146"/>
      <c r="U4" s="594" t="s">
        <v>263</v>
      </c>
      <c r="V4" s="594"/>
      <c r="W4" s="594"/>
      <c r="X4" s="147"/>
    </row>
    <row r="5" spans="1:25" ht="15" thickBot="1" x14ac:dyDescent="0.35">
      <c r="A5" s="137"/>
      <c r="H5" s="148"/>
      <c r="I5" s="148"/>
      <c r="N5" s="250"/>
      <c r="O5" s="250"/>
      <c r="P5" s="250"/>
      <c r="Q5" s="146"/>
      <c r="R5" s="150"/>
      <c r="S5" s="150"/>
      <c r="T5" s="146"/>
      <c r="U5" s="593"/>
      <c r="V5" s="593"/>
      <c r="W5" s="593"/>
      <c r="X5" s="151"/>
    </row>
    <row r="6" spans="1:25" s="202" customFormat="1" ht="71.25" customHeight="1"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145"/>
      <c r="R6" s="154" t="s">
        <v>264</v>
      </c>
      <c r="S6" s="155" t="s">
        <v>265</v>
      </c>
      <c r="T6" s="200"/>
      <c r="U6" s="345" t="s">
        <v>223</v>
      </c>
      <c r="V6" s="346" t="s">
        <v>251</v>
      </c>
      <c r="W6" s="347" t="s">
        <v>252</v>
      </c>
      <c r="X6" s="159" t="str">
        <f>'#2941 Palm Beach School Autism '!X6</f>
        <v>Available Budget as of 03/31/2024</v>
      </c>
      <c r="Y6" s="244"/>
    </row>
    <row r="7" spans="1:25" ht="15.75" customHeight="1" x14ac:dyDescent="0.3">
      <c r="A7" s="160">
        <v>4228</v>
      </c>
      <c r="B7" s="135" t="s">
        <v>353</v>
      </c>
      <c r="C7" s="563" t="s">
        <v>354</v>
      </c>
      <c r="D7" s="137" t="s">
        <v>355</v>
      </c>
      <c r="E7" s="137" t="s">
        <v>342</v>
      </c>
      <c r="F7" s="169" t="s">
        <v>356</v>
      </c>
      <c r="G7" s="235" t="s">
        <v>7</v>
      </c>
      <c r="H7" s="296">
        <v>2.3E-2</v>
      </c>
      <c r="I7" s="296">
        <v>0.1265</v>
      </c>
      <c r="J7" s="169">
        <v>45565</v>
      </c>
      <c r="K7" s="169">
        <v>45566</v>
      </c>
      <c r="L7" s="169">
        <v>45314</v>
      </c>
      <c r="M7" s="137" t="s">
        <v>357</v>
      </c>
      <c r="N7" s="507">
        <v>31524.12</v>
      </c>
      <c r="O7" s="364">
        <v>0</v>
      </c>
      <c r="P7" s="365">
        <f t="shared" ref="P7" si="0">N7+O7</f>
        <v>31524.12</v>
      </c>
      <c r="Q7" s="130"/>
      <c r="R7" s="378">
        <v>0</v>
      </c>
      <c r="S7" s="365">
        <f t="shared" ref="S7" si="1">P7-R7</f>
        <v>31524.12</v>
      </c>
      <c r="T7" s="175"/>
      <c r="U7" s="537">
        <v>0</v>
      </c>
      <c r="V7" s="364">
        <v>0</v>
      </c>
      <c r="W7" s="452">
        <f t="shared" ref="W7" si="2">U7+V7</f>
        <v>0</v>
      </c>
      <c r="X7" s="428">
        <f>S7-W7</f>
        <v>31524.12</v>
      </c>
    </row>
    <row r="8" spans="1:25" ht="15.75" customHeight="1" x14ac:dyDescent="0.3">
      <c r="A8" s="137">
        <v>4423</v>
      </c>
      <c r="B8" s="135" t="s">
        <v>193</v>
      </c>
      <c r="C8" s="557" t="s">
        <v>232</v>
      </c>
      <c r="D8" s="137" t="s">
        <v>175</v>
      </c>
      <c r="E8" s="137" t="s">
        <v>211</v>
      </c>
      <c r="F8" s="137" t="s">
        <v>184</v>
      </c>
      <c r="G8" s="135" t="s">
        <v>7</v>
      </c>
      <c r="H8" s="296">
        <v>0.05</v>
      </c>
      <c r="I8" s="296">
        <v>0.1265</v>
      </c>
      <c r="J8" s="169">
        <v>45199</v>
      </c>
      <c r="K8" s="169">
        <v>45199</v>
      </c>
      <c r="L8" s="169">
        <v>44201</v>
      </c>
      <c r="M8" s="137" t="s">
        <v>180</v>
      </c>
      <c r="N8" s="363">
        <v>25396.87</v>
      </c>
      <c r="O8" s="364">
        <v>0</v>
      </c>
      <c r="P8" s="365">
        <v>25396.87</v>
      </c>
      <c r="Q8" s="527"/>
      <c r="R8" s="378">
        <v>0</v>
      </c>
      <c r="S8" s="365">
        <v>25396.87</v>
      </c>
      <c r="T8" s="175"/>
      <c r="U8" s="378">
        <v>25396.87</v>
      </c>
      <c r="V8" s="364">
        <v>0</v>
      </c>
      <c r="W8" s="452">
        <v>25396.87</v>
      </c>
      <c r="X8" s="428">
        <v>0</v>
      </c>
      <c r="Y8" s="135" t="s">
        <v>326</v>
      </c>
    </row>
    <row r="9" spans="1:25" ht="15.75" customHeight="1" x14ac:dyDescent="0.3">
      <c r="A9" s="137">
        <v>4427</v>
      </c>
      <c r="B9" s="135" t="s">
        <v>181</v>
      </c>
      <c r="C9" s="289" t="s">
        <v>232</v>
      </c>
      <c r="D9" s="137" t="s">
        <v>175</v>
      </c>
      <c r="E9" s="137" t="s">
        <v>216</v>
      </c>
      <c r="F9" s="137" t="s">
        <v>183</v>
      </c>
      <c r="G9" s="135" t="s">
        <v>7</v>
      </c>
      <c r="H9" s="296">
        <v>0.05</v>
      </c>
      <c r="I9" s="296">
        <v>0.1265</v>
      </c>
      <c r="J9" s="169">
        <v>45199</v>
      </c>
      <c r="K9" s="169">
        <v>45199</v>
      </c>
      <c r="L9" s="169">
        <v>44201</v>
      </c>
      <c r="M9" s="137" t="s">
        <v>179</v>
      </c>
      <c r="N9" s="363">
        <v>5365.54</v>
      </c>
      <c r="O9" s="364">
        <v>0</v>
      </c>
      <c r="P9" s="365">
        <f t="shared" ref="P9:P16" si="3">N9+O9</f>
        <v>5365.54</v>
      </c>
      <c r="Q9" s="130"/>
      <c r="R9" s="378">
        <v>0</v>
      </c>
      <c r="S9" s="365">
        <f t="shared" ref="S9:S16" si="4">P9-R9</f>
        <v>5365.54</v>
      </c>
      <c r="T9" s="175"/>
      <c r="U9" s="378">
        <v>5365.54</v>
      </c>
      <c r="V9" s="364">
        <v>0</v>
      </c>
      <c r="W9" s="452">
        <f t="shared" ref="W9:W16" si="5">U9+V9</f>
        <v>5365.54</v>
      </c>
      <c r="X9" s="428">
        <f>S9-W9</f>
        <v>0</v>
      </c>
      <c r="Y9" s="135" t="s">
        <v>326</v>
      </c>
    </row>
    <row r="10" spans="1:25" ht="15.75" customHeight="1" x14ac:dyDescent="0.3">
      <c r="A10" s="137">
        <v>4452</v>
      </c>
      <c r="B10" s="135" t="s">
        <v>297</v>
      </c>
      <c r="C10" s="518" t="s">
        <v>185</v>
      </c>
      <c r="D10" s="137" t="s">
        <v>186</v>
      </c>
      <c r="E10" s="137" t="s">
        <v>275</v>
      </c>
      <c r="F10" s="137" t="s">
        <v>276</v>
      </c>
      <c r="G10" s="135" t="s">
        <v>7</v>
      </c>
      <c r="H10" s="296">
        <v>0.05</v>
      </c>
      <c r="I10" s="296">
        <v>0.1265</v>
      </c>
      <c r="J10" s="169">
        <v>45565</v>
      </c>
      <c r="K10" s="169">
        <v>45565</v>
      </c>
      <c r="L10" s="169">
        <v>44279</v>
      </c>
      <c r="M10" s="137" t="s">
        <v>188</v>
      </c>
      <c r="N10" s="363">
        <v>45952.95</v>
      </c>
      <c r="O10" s="364">
        <v>7.2</v>
      </c>
      <c r="P10" s="365">
        <f t="shared" si="3"/>
        <v>45960.149999999994</v>
      </c>
      <c r="Q10" s="130"/>
      <c r="R10" s="378"/>
      <c r="S10" s="365">
        <f t="shared" si="4"/>
        <v>45960.149999999994</v>
      </c>
      <c r="T10" s="175"/>
      <c r="U10" s="378"/>
      <c r="V10" s="364"/>
      <c r="W10" s="452"/>
      <c r="X10" s="428">
        <f t="shared" ref="X10:X15" si="6">S10-W10</f>
        <v>45960.149999999994</v>
      </c>
    </row>
    <row r="11" spans="1:25" ht="15.75" customHeight="1" x14ac:dyDescent="0.3">
      <c r="A11" s="137">
        <v>4454</v>
      </c>
      <c r="B11" s="135" t="s">
        <v>298</v>
      </c>
      <c r="C11" s="518" t="s">
        <v>185</v>
      </c>
      <c r="D11" s="137" t="s">
        <v>186</v>
      </c>
      <c r="E11" s="137" t="s">
        <v>277</v>
      </c>
      <c r="F11" s="137" t="s">
        <v>290</v>
      </c>
      <c r="G11" s="135" t="s">
        <v>7</v>
      </c>
      <c r="H11" s="296">
        <v>0.05</v>
      </c>
      <c r="I11" s="296">
        <v>0.1265</v>
      </c>
      <c r="J11" s="169">
        <v>45565</v>
      </c>
      <c r="K11" s="169">
        <v>45565</v>
      </c>
      <c r="L11" s="169">
        <v>44279</v>
      </c>
      <c r="M11" s="137" t="s">
        <v>244</v>
      </c>
      <c r="N11" s="363">
        <v>2413.0100000000002</v>
      </c>
      <c r="O11" s="364">
        <v>44.46</v>
      </c>
      <c r="P11" s="365">
        <f t="shared" si="3"/>
        <v>2457.4700000000003</v>
      </c>
      <c r="Q11" s="130"/>
      <c r="R11" s="378"/>
      <c r="S11" s="365">
        <f t="shared" si="4"/>
        <v>2457.4700000000003</v>
      </c>
      <c r="T11" s="175"/>
      <c r="U11" s="378"/>
      <c r="V11" s="364"/>
      <c r="W11" s="452"/>
      <c r="X11" s="428">
        <f t="shared" si="6"/>
        <v>2457.4700000000003</v>
      </c>
    </row>
    <row r="12" spans="1:25" ht="15.75" customHeight="1" x14ac:dyDescent="0.3">
      <c r="A12" s="137">
        <v>4457</v>
      </c>
      <c r="B12" s="135" t="s">
        <v>303</v>
      </c>
      <c r="C12" s="518" t="s">
        <v>185</v>
      </c>
      <c r="D12" s="137" t="s">
        <v>186</v>
      </c>
      <c r="E12" s="137" t="s">
        <v>279</v>
      </c>
      <c r="F12" s="137" t="s">
        <v>278</v>
      </c>
      <c r="G12" s="135" t="s">
        <v>7</v>
      </c>
      <c r="H12" s="296">
        <v>0.05</v>
      </c>
      <c r="I12" s="296">
        <v>0.1265</v>
      </c>
      <c r="J12" s="169">
        <v>45565</v>
      </c>
      <c r="K12" s="169">
        <v>45565</v>
      </c>
      <c r="L12" s="169">
        <v>44279</v>
      </c>
      <c r="M12" s="137" t="s">
        <v>280</v>
      </c>
      <c r="N12" s="363">
        <v>1148.53</v>
      </c>
      <c r="O12" s="364"/>
      <c r="P12" s="365">
        <f t="shared" si="3"/>
        <v>1148.53</v>
      </c>
      <c r="Q12" s="130"/>
      <c r="R12" s="378"/>
      <c r="S12" s="365">
        <f t="shared" si="4"/>
        <v>1148.53</v>
      </c>
      <c r="T12" s="175"/>
      <c r="U12" s="378"/>
      <c r="V12" s="364"/>
      <c r="W12" s="452"/>
      <c r="X12" s="428">
        <f t="shared" si="6"/>
        <v>1148.53</v>
      </c>
    </row>
    <row r="13" spans="1:25" ht="15.75" customHeight="1" x14ac:dyDescent="0.3">
      <c r="A13" s="137">
        <v>4459</v>
      </c>
      <c r="B13" s="135" t="s">
        <v>212</v>
      </c>
      <c r="C13" s="518" t="s">
        <v>185</v>
      </c>
      <c r="D13" s="137" t="s">
        <v>186</v>
      </c>
      <c r="E13" s="137" t="s">
        <v>213</v>
      </c>
      <c r="F13" s="137" t="s">
        <v>187</v>
      </c>
      <c r="G13" s="135" t="s">
        <v>7</v>
      </c>
      <c r="H13" s="296">
        <v>0.05</v>
      </c>
      <c r="I13" s="296">
        <v>0.1265</v>
      </c>
      <c r="J13" s="169">
        <v>45565</v>
      </c>
      <c r="K13" s="169">
        <v>45565</v>
      </c>
      <c r="L13" s="169">
        <v>44279</v>
      </c>
      <c r="M13" s="137" t="s">
        <v>188</v>
      </c>
      <c r="N13" s="363">
        <v>183811.81</v>
      </c>
      <c r="O13" s="364">
        <v>28.79</v>
      </c>
      <c r="P13" s="365">
        <f t="shared" si="3"/>
        <v>183840.6</v>
      </c>
      <c r="Q13" s="130"/>
      <c r="R13" s="378"/>
      <c r="S13" s="365">
        <f t="shared" si="4"/>
        <v>183840.6</v>
      </c>
      <c r="T13" s="175"/>
      <c r="U13" s="378"/>
      <c r="V13" s="364"/>
      <c r="W13" s="452"/>
      <c r="X13" s="428">
        <f t="shared" si="6"/>
        <v>183840.6</v>
      </c>
    </row>
    <row r="14" spans="1:25" ht="15.75" customHeight="1" x14ac:dyDescent="0.3">
      <c r="A14" s="137">
        <v>4462</v>
      </c>
      <c r="B14" s="135" t="s">
        <v>301</v>
      </c>
      <c r="C14" s="518" t="s">
        <v>185</v>
      </c>
      <c r="D14" s="137" t="s">
        <v>186</v>
      </c>
      <c r="E14" s="137" t="s">
        <v>284</v>
      </c>
      <c r="F14" s="137" t="s">
        <v>285</v>
      </c>
      <c r="G14" s="135" t="s">
        <v>7</v>
      </c>
      <c r="H14" s="296">
        <v>0.05</v>
      </c>
      <c r="I14" s="296">
        <v>0.1265</v>
      </c>
      <c r="J14" s="169">
        <v>45565</v>
      </c>
      <c r="K14" s="169">
        <v>45565</v>
      </c>
      <c r="L14" s="169">
        <v>44279</v>
      </c>
      <c r="M14" s="137" t="s">
        <v>286</v>
      </c>
      <c r="N14" s="363">
        <v>1902.18</v>
      </c>
      <c r="O14" s="364"/>
      <c r="P14" s="365">
        <f t="shared" si="3"/>
        <v>1902.18</v>
      </c>
      <c r="Q14" s="130"/>
      <c r="R14" s="378"/>
      <c r="S14" s="365">
        <f t="shared" si="4"/>
        <v>1902.18</v>
      </c>
      <c r="T14" s="175"/>
      <c r="U14" s="378"/>
      <c r="V14" s="364"/>
      <c r="W14" s="452"/>
      <c r="X14" s="428">
        <f t="shared" si="6"/>
        <v>1902.18</v>
      </c>
    </row>
    <row r="15" spans="1:25" ht="15.75" customHeight="1" x14ac:dyDescent="0.3">
      <c r="A15" s="137">
        <v>4463</v>
      </c>
      <c r="B15" s="135" t="s">
        <v>302</v>
      </c>
      <c r="C15" s="518" t="s">
        <v>185</v>
      </c>
      <c r="D15" s="137" t="s">
        <v>186</v>
      </c>
      <c r="E15" s="137" t="s">
        <v>287</v>
      </c>
      <c r="F15" s="137" t="s">
        <v>288</v>
      </c>
      <c r="G15" s="135" t="s">
        <v>7</v>
      </c>
      <c r="H15" s="296">
        <v>0.05</v>
      </c>
      <c r="I15" s="296">
        <v>0.1265</v>
      </c>
      <c r="J15" s="169">
        <v>45565</v>
      </c>
      <c r="K15" s="169">
        <v>45565</v>
      </c>
      <c r="L15" s="169">
        <v>44279</v>
      </c>
      <c r="M15" s="137" t="s">
        <v>289</v>
      </c>
      <c r="N15" s="363">
        <v>6414.77</v>
      </c>
      <c r="O15" s="364"/>
      <c r="P15" s="365">
        <f t="shared" si="3"/>
        <v>6414.77</v>
      </c>
      <c r="Q15" s="130"/>
      <c r="R15" s="378"/>
      <c r="S15" s="365">
        <f t="shared" si="4"/>
        <v>6414.77</v>
      </c>
      <c r="T15" s="175"/>
      <c r="U15" s="378"/>
      <c r="V15" s="364"/>
      <c r="W15" s="452"/>
      <c r="X15" s="428">
        <f t="shared" si="6"/>
        <v>6414.77</v>
      </c>
    </row>
    <row r="16" spans="1:25" ht="15.75" customHeight="1" x14ac:dyDescent="0.3">
      <c r="A16" s="137">
        <v>4464</v>
      </c>
      <c r="B16" s="135" t="s">
        <v>239</v>
      </c>
      <c r="C16" s="289" t="s">
        <v>235</v>
      </c>
      <c r="D16" s="137" t="s">
        <v>175</v>
      </c>
      <c r="E16" s="137" t="s">
        <v>225</v>
      </c>
      <c r="F16" s="137" t="s">
        <v>226</v>
      </c>
      <c r="G16" s="135" t="s">
        <v>7</v>
      </c>
      <c r="H16" s="296">
        <v>0.05</v>
      </c>
      <c r="I16" s="296">
        <v>0.1265</v>
      </c>
      <c r="J16" s="169">
        <v>45199</v>
      </c>
      <c r="K16" s="169">
        <v>45199</v>
      </c>
      <c r="L16" s="169">
        <v>44201</v>
      </c>
      <c r="M16" s="137" t="s">
        <v>234</v>
      </c>
      <c r="N16" s="409">
        <v>28417</v>
      </c>
      <c r="O16" s="380">
        <v>0</v>
      </c>
      <c r="P16" s="381">
        <f t="shared" si="3"/>
        <v>28417</v>
      </c>
      <c r="Q16" s="175"/>
      <c r="R16" s="409">
        <v>0</v>
      </c>
      <c r="S16" s="365">
        <f t="shared" si="4"/>
        <v>28417</v>
      </c>
      <c r="T16" s="175"/>
      <c r="U16" s="409">
        <v>28417</v>
      </c>
      <c r="V16" s="380">
        <v>0</v>
      </c>
      <c r="W16" s="452">
        <f t="shared" si="5"/>
        <v>28417</v>
      </c>
      <c r="X16" s="428">
        <f>S16-W16</f>
        <v>0</v>
      </c>
      <c r="Y16" s="135" t="s">
        <v>326</v>
      </c>
    </row>
    <row r="17" spans="1:24" ht="15.75" customHeight="1" thickBot="1" x14ac:dyDescent="0.35">
      <c r="A17" s="137"/>
      <c r="C17" s="182"/>
      <c r="D17" s="182"/>
      <c r="E17" s="182"/>
      <c r="H17" s="296"/>
      <c r="I17" s="296"/>
      <c r="J17" s="198"/>
      <c r="K17" s="198"/>
      <c r="L17" s="198"/>
      <c r="M17" s="131" t="s">
        <v>38</v>
      </c>
      <c r="N17" s="384">
        <f>SUM(N7:N16)</f>
        <v>332346.77999999997</v>
      </c>
      <c r="O17" s="395">
        <f>SUM(O7:O16)</f>
        <v>80.45</v>
      </c>
      <c r="P17" s="385">
        <f>SUM(P7:P16)</f>
        <v>332427.23000000004</v>
      </c>
      <c r="Q17" s="130"/>
      <c r="R17" s="366">
        <f>SUM(R7:R16)</f>
        <v>0</v>
      </c>
      <c r="S17" s="368">
        <f>SUM(S7:S16)</f>
        <v>332427.23000000004</v>
      </c>
      <c r="T17" s="175"/>
      <c r="U17" s="366">
        <f>SUM(U7:U16)</f>
        <v>59179.41</v>
      </c>
      <c r="V17" s="366">
        <f>SUM(V7:V16)</f>
        <v>0</v>
      </c>
      <c r="W17" s="454">
        <f>SUM(W7:W16)</f>
        <v>59179.41</v>
      </c>
      <c r="X17" s="457">
        <f>SUM(X7:X16)</f>
        <v>273247.82</v>
      </c>
    </row>
    <row r="18" spans="1:24" ht="15.75" customHeight="1" thickTop="1" x14ac:dyDescent="0.3">
      <c r="A18" s="137"/>
      <c r="C18" s="182"/>
      <c r="D18" s="182"/>
      <c r="E18" s="182"/>
      <c r="H18" s="296"/>
      <c r="I18" s="296"/>
      <c r="J18" s="198"/>
      <c r="K18" s="198"/>
      <c r="L18" s="198"/>
      <c r="M18" s="224"/>
      <c r="N18" s="171"/>
      <c r="O18" s="171"/>
      <c r="P18" s="171"/>
      <c r="R18" s="171"/>
      <c r="S18" s="171"/>
      <c r="T18" s="170"/>
      <c r="U18" s="141"/>
      <c r="V18" s="141"/>
    </row>
    <row r="19" spans="1:24" ht="15.75" customHeight="1" x14ac:dyDescent="0.3">
      <c r="C19" s="182"/>
      <c r="D19" s="182"/>
      <c r="E19" s="182"/>
      <c r="J19" s="198"/>
      <c r="K19" s="198"/>
      <c r="L19" s="198"/>
      <c r="M19" s="224"/>
      <c r="N19" s="171"/>
      <c r="O19" s="171"/>
      <c r="P19" s="171"/>
      <c r="R19" s="171"/>
      <c r="S19" s="171"/>
      <c r="T19" s="170"/>
      <c r="U19" s="141"/>
      <c r="V19" s="141"/>
    </row>
    <row r="20" spans="1:24" ht="15.75" customHeight="1" x14ac:dyDescent="0.3">
      <c r="C20" s="182"/>
      <c r="D20" s="182"/>
      <c r="E20" s="182"/>
      <c r="J20" s="198"/>
      <c r="K20" s="198"/>
      <c r="L20" s="198"/>
      <c r="M20" s="224"/>
      <c r="N20" s="171"/>
      <c r="O20" s="171"/>
      <c r="P20" s="171"/>
      <c r="R20" s="171"/>
      <c r="S20" s="171"/>
      <c r="T20" s="170"/>
      <c r="U20" s="141"/>
      <c r="V20" s="141"/>
    </row>
    <row r="21" spans="1:24" ht="15.75" customHeight="1" x14ac:dyDescent="0.3">
      <c r="B21" s="132" t="s">
        <v>111</v>
      </c>
      <c r="C21" s="182"/>
      <c r="D21" s="182"/>
      <c r="E21" s="182"/>
      <c r="M21" s="224"/>
      <c r="N21" s="171"/>
      <c r="O21" s="171"/>
      <c r="P21" s="171"/>
      <c r="R21" s="171"/>
      <c r="S21" s="171"/>
      <c r="T21" s="170"/>
      <c r="U21" s="141"/>
      <c r="V21" s="141"/>
    </row>
    <row r="22" spans="1:24" ht="15.75" customHeight="1" x14ac:dyDescent="0.3">
      <c r="B22" s="596" t="s">
        <v>253</v>
      </c>
      <c r="C22" s="596"/>
      <c r="D22" s="596"/>
      <c r="E22" s="596"/>
      <c r="F22" s="596"/>
      <c r="G22" s="596"/>
      <c r="H22" s="177"/>
      <c r="I22" s="177"/>
      <c r="J22" s="176"/>
      <c r="M22" s="224"/>
      <c r="N22" s="171"/>
      <c r="O22" s="171"/>
      <c r="P22" s="171"/>
      <c r="R22" s="171"/>
      <c r="S22" s="171"/>
      <c r="T22" s="170"/>
      <c r="U22" s="141"/>
      <c r="V22" s="141"/>
    </row>
    <row r="23" spans="1:24" ht="15.75" customHeight="1" x14ac:dyDescent="0.3">
      <c r="C23" s="182"/>
      <c r="D23" s="182"/>
      <c r="E23" s="182"/>
      <c r="M23" s="224"/>
      <c r="N23" s="171"/>
      <c r="O23" s="171"/>
      <c r="P23" s="171"/>
      <c r="R23" s="171"/>
      <c r="S23" s="171"/>
      <c r="T23" s="170"/>
      <c r="U23" s="141"/>
      <c r="V23" s="141"/>
    </row>
    <row r="24" spans="1:24" ht="15.75" customHeight="1" x14ac:dyDescent="0.3">
      <c r="B24" s="596" t="s">
        <v>115</v>
      </c>
      <c r="C24" s="596"/>
      <c r="D24" s="596"/>
      <c r="E24" s="596"/>
      <c r="F24" s="596"/>
      <c r="G24" s="596"/>
      <c r="H24" s="177"/>
      <c r="I24" s="177"/>
      <c r="J24" s="176"/>
      <c r="M24" s="224"/>
      <c r="N24" s="171"/>
      <c r="O24" s="171"/>
      <c r="P24" s="171"/>
      <c r="R24" s="171"/>
      <c r="S24" s="171"/>
      <c r="T24" s="170"/>
      <c r="U24" s="141"/>
      <c r="V24" s="141"/>
    </row>
    <row r="25" spans="1:24" ht="15.75" customHeight="1" x14ac:dyDescent="0.3">
      <c r="B25" s="176"/>
      <c r="C25" s="176"/>
      <c r="D25" s="176"/>
      <c r="E25" s="176"/>
      <c r="F25" s="177"/>
      <c r="G25" s="176"/>
      <c r="H25" s="177"/>
      <c r="I25" s="177"/>
      <c r="J25" s="176"/>
      <c r="M25" s="224"/>
      <c r="N25" s="171"/>
      <c r="O25" s="171"/>
      <c r="P25" s="171"/>
      <c r="R25" s="171"/>
      <c r="S25" s="171"/>
      <c r="T25" s="170"/>
      <c r="U25" s="141"/>
      <c r="V25" s="141"/>
    </row>
    <row r="26" spans="1:24" ht="15.75" customHeight="1" x14ac:dyDescent="0.3">
      <c r="B26" s="596" t="s">
        <v>136</v>
      </c>
      <c r="C26" s="596"/>
      <c r="D26" s="596"/>
      <c r="E26" s="596"/>
      <c r="F26" s="596"/>
      <c r="G26" s="596"/>
      <c r="H26" s="177"/>
      <c r="I26" s="177"/>
      <c r="J26" s="176"/>
      <c r="M26" s="224"/>
      <c r="N26" s="171"/>
      <c r="O26" s="171"/>
      <c r="P26" s="171"/>
      <c r="R26" s="171"/>
      <c r="S26" s="171"/>
      <c r="T26" s="170"/>
      <c r="U26" s="141"/>
      <c r="V26" s="141"/>
    </row>
    <row r="27" spans="1:24" ht="15.75" customHeight="1" x14ac:dyDescent="0.3">
      <c r="B27" s="609" t="s">
        <v>135</v>
      </c>
      <c r="C27" s="596"/>
      <c r="D27" s="596"/>
      <c r="E27" s="596"/>
      <c r="F27" s="596"/>
      <c r="G27" s="596"/>
      <c r="H27" s="177"/>
      <c r="I27" s="177"/>
      <c r="J27" s="176"/>
      <c r="M27" s="224"/>
      <c r="N27" s="171"/>
      <c r="O27" s="171"/>
      <c r="P27" s="171"/>
      <c r="R27" s="171"/>
      <c r="S27" s="171"/>
      <c r="T27" s="170"/>
      <c r="U27" s="141"/>
      <c r="V27" s="141"/>
    </row>
    <row r="28" spans="1:24" ht="15.75" customHeight="1" x14ac:dyDescent="0.3">
      <c r="B28" s="176"/>
      <c r="C28" s="176"/>
      <c r="D28" s="176"/>
      <c r="E28" s="176"/>
      <c r="F28" s="177"/>
      <c r="G28" s="176"/>
      <c r="H28" s="177"/>
      <c r="I28" s="177"/>
      <c r="J28" s="176"/>
      <c r="M28" s="224"/>
      <c r="N28" s="171"/>
      <c r="O28" s="171"/>
      <c r="P28" s="171"/>
      <c r="R28" s="171"/>
      <c r="S28" s="171"/>
      <c r="T28" s="170"/>
      <c r="U28" s="141"/>
      <c r="V28" s="141"/>
    </row>
    <row r="29" spans="1:24" ht="15.75" customHeight="1" x14ac:dyDescent="0.3">
      <c r="B29" s="131" t="s">
        <v>98</v>
      </c>
      <c r="C29" s="180" t="s">
        <v>101</v>
      </c>
      <c r="D29" s="180" t="s">
        <v>102</v>
      </c>
      <c r="E29" s="180"/>
      <c r="F29" s="177"/>
      <c r="G29" s="176"/>
      <c r="H29" s="177"/>
      <c r="I29" s="177"/>
      <c r="J29" s="176"/>
      <c r="M29" s="224"/>
      <c r="N29" s="171"/>
      <c r="O29" s="171"/>
      <c r="P29" s="171"/>
      <c r="R29" s="171"/>
      <c r="S29" s="171"/>
      <c r="T29" s="170"/>
      <c r="U29" s="141"/>
      <c r="V29" s="141"/>
    </row>
    <row r="30" spans="1:24" ht="15.75" customHeight="1" x14ac:dyDescent="0.3">
      <c r="B30" s="135" t="s">
        <v>100</v>
      </c>
      <c r="C30" s="182" t="s">
        <v>177</v>
      </c>
      <c r="D30" s="182" t="s">
        <v>208</v>
      </c>
      <c r="E30" s="182"/>
      <c r="M30" s="224"/>
      <c r="N30" s="171"/>
      <c r="O30" s="171"/>
      <c r="P30" s="171"/>
      <c r="R30" s="171"/>
      <c r="S30" s="171"/>
      <c r="T30" s="170"/>
      <c r="U30" s="141"/>
      <c r="V30" s="141"/>
    </row>
    <row r="31" spans="1:24" ht="15.75" customHeight="1" x14ac:dyDescent="0.3">
      <c r="B31" s="135" t="s">
        <v>237</v>
      </c>
      <c r="C31" s="182" t="s">
        <v>205</v>
      </c>
      <c r="D31" s="182" t="s">
        <v>206</v>
      </c>
      <c r="E31" s="182"/>
      <c r="M31" s="224"/>
      <c r="N31" s="171"/>
      <c r="O31" s="171"/>
      <c r="P31" s="171"/>
      <c r="R31" s="171"/>
      <c r="S31" s="171"/>
      <c r="T31" s="170"/>
      <c r="U31" s="141"/>
      <c r="V31" s="141"/>
    </row>
    <row r="32" spans="1:24" ht="15.75" customHeight="1" x14ac:dyDescent="0.3">
      <c r="B32" s="135" t="s">
        <v>236</v>
      </c>
      <c r="C32" s="182" t="s">
        <v>205</v>
      </c>
      <c r="D32" s="182" t="s">
        <v>206</v>
      </c>
      <c r="E32" s="182"/>
      <c r="M32" s="224"/>
      <c r="N32" s="171"/>
      <c r="O32" s="171"/>
      <c r="P32" s="171"/>
      <c r="R32" s="171"/>
      <c r="S32" s="171"/>
      <c r="T32" s="170"/>
      <c r="U32" s="141"/>
      <c r="V32" s="141"/>
    </row>
    <row r="33" spans="2:22" ht="15.75" customHeight="1" x14ac:dyDescent="0.3">
      <c r="C33" s="182"/>
      <c r="D33" s="182"/>
      <c r="E33" s="182"/>
      <c r="M33" s="224"/>
      <c r="N33" s="171"/>
      <c r="O33" s="171"/>
      <c r="P33" s="171"/>
      <c r="R33" s="171"/>
      <c r="S33" s="171"/>
      <c r="T33" s="170"/>
      <c r="U33" s="141"/>
      <c r="V33" s="141"/>
    </row>
    <row r="34" spans="2:22" ht="15.75" customHeight="1" x14ac:dyDescent="0.3">
      <c r="B34" s="592" t="s">
        <v>269</v>
      </c>
      <c r="C34" s="592"/>
      <c r="D34" s="592"/>
      <c r="E34" s="592"/>
      <c r="F34" s="592"/>
      <c r="G34" s="592"/>
      <c r="H34" s="592"/>
      <c r="I34" s="592"/>
      <c r="M34" s="224"/>
      <c r="N34" s="171"/>
      <c r="O34" s="171"/>
      <c r="P34" s="171"/>
      <c r="R34" s="171"/>
      <c r="S34" s="171"/>
      <c r="T34" s="170"/>
      <c r="U34" s="141"/>
      <c r="V34" s="141"/>
    </row>
    <row r="35" spans="2:22" ht="15.75" customHeight="1" x14ac:dyDescent="0.3">
      <c r="B35" s="128" t="s">
        <v>270</v>
      </c>
      <c r="C35" s="182"/>
      <c r="D35" s="182"/>
      <c r="E35" s="182"/>
      <c r="M35" s="224"/>
      <c r="N35" s="171"/>
      <c r="O35" s="171"/>
      <c r="P35" s="171"/>
      <c r="R35" s="171"/>
      <c r="S35" s="171"/>
      <c r="T35" s="170"/>
      <c r="U35" s="141"/>
      <c r="V35" s="141"/>
    </row>
    <row r="36" spans="2:22" ht="15.75" customHeight="1" x14ac:dyDescent="0.3">
      <c r="B36" s="192"/>
      <c r="C36" s="192"/>
      <c r="D36" s="192"/>
      <c r="E36" s="192"/>
      <c r="F36" s="216"/>
      <c r="G36" s="192"/>
      <c r="H36" s="216"/>
      <c r="I36" s="216"/>
      <c r="J36" s="192"/>
      <c r="K36" s="192"/>
      <c r="L36" s="192"/>
      <c r="M36" s="192"/>
      <c r="N36" s="192"/>
      <c r="O36" s="141"/>
      <c r="P36" s="141"/>
      <c r="Q36" s="141"/>
      <c r="R36" s="141"/>
      <c r="S36" s="141"/>
      <c r="U36" s="141"/>
      <c r="V36" s="141"/>
    </row>
    <row r="37" spans="2:22" ht="15.75" customHeight="1" x14ac:dyDescent="0.3">
      <c r="O37" s="184"/>
      <c r="P37" s="184"/>
      <c r="Q37" s="184"/>
      <c r="R37" s="304" t="s">
        <v>256</v>
      </c>
      <c r="S37" s="184"/>
    </row>
    <row r="38" spans="2:22" ht="15.75" customHeight="1" x14ac:dyDescent="0.3">
      <c r="B38" s="188" t="s">
        <v>255</v>
      </c>
      <c r="C38" s="190" t="s">
        <v>2</v>
      </c>
      <c r="D38" s="190"/>
      <c r="E38" s="190"/>
      <c r="F38" s="570" t="s">
        <v>34</v>
      </c>
      <c r="G38" s="190" t="s">
        <v>35</v>
      </c>
      <c r="H38" s="190"/>
      <c r="I38" s="190"/>
      <c r="J38" s="190"/>
      <c r="K38" s="190"/>
      <c r="L38" s="190"/>
      <c r="M38" s="190" t="s">
        <v>36</v>
      </c>
      <c r="N38" s="190" t="s">
        <v>37</v>
      </c>
      <c r="O38" s="192"/>
      <c r="P38" s="192"/>
      <c r="Q38" s="192"/>
      <c r="R38" s="192" t="s">
        <v>81</v>
      </c>
      <c r="S38" s="192"/>
    </row>
    <row r="39" spans="2:22" ht="15.75" customHeight="1" x14ac:dyDescent="0.3">
      <c r="B39" s="194"/>
      <c r="C39" s="146"/>
      <c r="D39" s="146"/>
      <c r="E39" s="146"/>
      <c r="F39" s="571"/>
      <c r="G39" s="146"/>
      <c r="H39" s="200"/>
      <c r="I39" s="200"/>
      <c r="J39" s="146"/>
      <c r="K39" s="146"/>
      <c r="L39" s="146"/>
      <c r="M39" s="146"/>
      <c r="N39" s="146"/>
    </row>
    <row r="40" spans="2:22" ht="15.75" customHeight="1" x14ac:dyDescent="0.3">
      <c r="B40" s="194"/>
      <c r="C40" s="146"/>
      <c r="D40" s="146"/>
      <c r="E40" s="146"/>
      <c r="F40" s="571"/>
      <c r="G40" s="146"/>
      <c r="H40" s="200"/>
      <c r="I40" s="200"/>
      <c r="J40" s="146"/>
      <c r="K40" s="146"/>
      <c r="L40" s="146"/>
      <c r="M40" s="146"/>
      <c r="N40" s="146"/>
      <c r="R40" s="302"/>
    </row>
    <row r="41" spans="2:22" ht="15.75" customHeight="1" x14ac:dyDescent="0.3">
      <c r="B41" s="210"/>
      <c r="C41" s="211"/>
      <c r="D41" s="211"/>
      <c r="E41" s="211"/>
      <c r="F41" s="160"/>
      <c r="G41" s="213"/>
      <c r="H41" s="213"/>
      <c r="I41" s="213"/>
      <c r="J41" s="213"/>
      <c r="K41" s="213"/>
      <c r="L41" s="213"/>
      <c r="M41" s="163"/>
      <c r="N41" s="214"/>
      <c r="O41" s="166"/>
      <c r="P41" s="166"/>
      <c r="Q41" s="166"/>
    </row>
    <row r="42" spans="2:22" ht="15.75" customHeight="1" x14ac:dyDescent="0.3">
      <c r="B42" s="210"/>
      <c r="C42" s="211"/>
      <c r="D42" s="211"/>
      <c r="E42" s="211"/>
      <c r="F42" s="160"/>
      <c r="G42" s="213"/>
      <c r="H42" s="213"/>
      <c r="I42" s="213"/>
      <c r="J42" s="213"/>
      <c r="K42" s="213"/>
      <c r="L42" s="213"/>
      <c r="M42" s="163"/>
      <c r="N42" s="214"/>
      <c r="O42" s="215"/>
      <c r="P42" s="215"/>
      <c r="Q42" s="215"/>
    </row>
    <row r="43" spans="2:22" ht="15.75" customHeight="1" x14ac:dyDescent="0.3">
      <c r="B43" s="210"/>
      <c r="C43" s="211"/>
      <c r="D43" s="211"/>
      <c r="E43" s="211"/>
      <c r="F43" s="160"/>
      <c r="G43" s="213"/>
      <c r="H43" s="213"/>
      <c r="I43" s="213"/>
      <c r="J43" s="213"/>
      <c r="K43" s="213"/>
      <c r="L43" s="213"/>
      <c r="M43" s="163"/>
      <c r="N43" s="214"/>
      <c r="O43" s="215"/>
      <c r="P43" s="215"/>
      <c r="Q43" s="215"/>
    </row>
    <row r="44" spans="2:22" ht="15.75" customHeight="1" x14ac:dyDescent="0.3">
      <c r="B44" s="210"/>
      <c r="C44" s="211"/>
      <c r="D44" s="211"/>
      <c r="E44" s="211"/>
      <c r="F44" s="160"/>
      <c r="G44" s="213"/>
      <c r="H44" s="213"/>
      <c r="I44" s="213"/>
      <c r="J44" s="213"/>
      <c r="K44" s="213"/>
      <c r="L44" s="213"/>
      <c r="M44" s="163"/>
      <c r="N44" s="214"/>
      <c r="O44" s="215"/>
      <c r="P44" s="215"/>
      <c r="Q44" s="215"/>
    </row>
    <row r="45" spans="2:22" ht="15.75" customHeight="1" x14ac:dyDescent="0.3">
      <c r="B45" s="210"/>
      <c r="C45" s="211"/>
      <c r="D45" s="211"/>
      <c r="E45" s="211"/>
      <c r="F45" s="160"/>
      <c r="G45" s="213"/>
      <c r="H45" s="213"/>
      <c r="I45" s="213"/>
      <c r="J45" s="213"/>
      <c r="K45" s="213"/>
      <c r="L45" s="213"/>
      <c r="M45" s="163"/>
      <c r="N45" s="214"/>
      <c r="O45" s="215"/>
      <c r="P45" s="215"/>
      <c r="Q45" s="215"/>
    </row>
    <row r="46" spans="2:22" ht="15.75" customHeight="1" x14ac:dyDescent="0.3">
      <c r="B46" s="210"/>
      <c r="C46" s="211"/>
      <c r="D46" s="211"/>
      <c r="E46" s="211"/>
      <c r="F46" s="160"/>
      <c r="G46" s="213"/>
      <c r="H46" s="213"/>
      <c r="I46" s="213"/>
      <c r="J46" s="213"/>
      <c r="K46" s="213"/>
      <c r="L46" s="213"/>
      <c r="M46" s="163"/>
      <c r="N46" s="214"/>
      <c r="O46" s="215"/>
      <c r="P46" s="215"/>
      <c r="Q46" s="215"/>
    </row>
    <row r="47" spans="2:22" ht="15.75" customHeight="1" x14ac:dyDescent="0.3">
      <c r="B47" s="235"/>
      <c r="C47" s="230"/>
      <c r="D47" s="230"/>
      <c r="E47" s="230"/>
      <c r="F47" s="160"/>
      <c r="G47" s="236"/>
      <c r="H47" s="213"/>
      <c r="I47" s="213"/>
      <c r="J47" s="236"/>
      <c r="K47" s="236"/>
      <c r="L47" s="236"/>
      <c r="M47" s="238"/>
      <c r="N47" s="241"/>
      <c r="O47" s="141"/>
      <c r="P47" s="141"/>
      <c r="Q47" s="141"/>
    </row>
    <row r="48" spans="2:22" ht="15.75" customHeight="1" x14ac:dyDescent="0.3">
      <c r="B48" s="235"/>
      <c r="C48" s="230"/>
      <c r="D48" s="230"/>
      <c r="E48" s="230"/>
      <c r="F48" s="160"/>
      <c r="G48" s="236"/>
      <c r="H48" s="213"/>
      <c r="I48" s="213"/>
      <c r="J48" s="236"/>
      <c r="K48" s="236"/>
      <c r="L48" s="236"/>
      <c r="M48" s="238"/>
      <c r="N48" s="241"/>
      <c r="O48" s="141"/>
      <c r="P48" s="141"/>
      <c r="Q48" s="141"/>
    </row>
    <row r="49" spans="2:23" ht="15.75" customHeight="1" x14ac:dyDescent="0.3">
      <c r="B49" s="235"/>
      <c r="C49" s="230"/>
      <c r="D49" s="230"/>
      <c r="E49" s="230"/>
      <c r="F49" s="160"/>
      <c r="G49" s="236"/>
      <c r="H49" s="213"/>
      <c r="I49" s="213"/>
      <c r="J49" s="236"/>
      <c r="K49" s="236"/>
      <c r="L49" s="236"/>
      <c r="M49" s="238"/>
      <c r="N49" s="241"/>
      <c r="O49" s="141"/>
      <c r="P49" s="141"/>
      <c r="Q49" s="141"/>
    </row>
    <row r="50" spans="2:23" ht="15.75" customHeight="1" x14ac:dyDescent="0.3">
      <c r="B50" s="235"/>
      <c r="C50" s="230"/>
      <c r="D50" s="230"/>
      <c r="E50" s="230"/>
      <c r="F50" s="160"/>
      <c r="G50" s="236"/>
      <c r="H50" s="213"/>
      <c r="I50" s="213"/>
      <c r="J50" s="236"/>
      <c r="K50" s="236"/>
      <c r="L50" s="236"/>
      <c r="M50" s="238"/>
      <c r="N50" s="241"/>
      <c r="O50" s="141"/>
      <c r="P50" s="141"/>
      <c r="Q50" s="141"/>
    </row>
    <row r="51" spans="2:23" ht="15.75" customHeight="1" x14ac:dyDescent="0.3">
      <c r="B51" s="235"/>
      <c r="C51" s="230"/>
      <c r="D51" s="230"/>
      <c r="E51" s="230"/>
      <c r="F51" s="160"/>
      <c r="G51" s="236"/>
      <c r="H51" s="213"/>
      <c r="I51" s="213"/>
      <c r="J51" s="236"/>
      <c r="K51" s="236"/>
      <c r="L51" s="236"/>
      <c r="M51" s="238"/>
      <c r="N51" s="241"/>
      <c r="O51" s="141"/>
      <c r="P51" s="141"/>
      <c r="Q51" s="141"/>
    </row>
    <row r="52" spans="2:23" ht="15.75" customHeight="1" x14ac:dyDescent="0.3">
      <c r="B52" s="235"/>
      <c r="C52" s="230"/>
      <c r="D52" s="230"/>
      <c r="E52" s="230"/>
      <c r="F52" s="160"/>
      <c r="G52" s="236"/>
      <c r="H52" s="213"/>
      <c r="I52" s="213"/>
      <c r="J52" s="236"/>
      <c r="K52" s="236"/>
      <c r="L52" s="236"/>
      <c r="M52" s="232"/>
      <c r="N52" s="209"/>
      <c r="O52" s="237"/>
      <c r="P52" s="165"/>
      <c r="Q52" s="147"/>
      <c r="R52" s="144"/>
      <c r="S52" s="144"/>
      <c r="T52" s="164"/>
      <c r="V52" s="135" t="s">
        <v>230</v>
      </c>
      <c r="W52" s="171">
        <f>W17</f>
        <v>59179.41</v>
      </c>
    </row>
    <row r="53" spans="2:23" ht="15.75" customHeight="1" x14ac:dyDescent="0.3">
      <c r="B53" s="235"/>
      <c r="C53" s="230"/>
      <c r="D53" s="230"/>
      <c r="E53" s="230"/>
      <c r="F53" s="160"/>
      <c r="G53" s="236"/>
      <c r="H53" s="213"/>
      <c r="I53" s="213"/>
      <c r="J53" s="236"/>
      <c r="K53" s="236"/>
      <c r="L53" s="236"/>
      <c r="M53" s="232"/>
      <c r="N53" s="209"/>
      <c r="O53" s="237"/>
      <c r="P53" s="237"/>
      <c r="Q53" s="141"/>
    </row>
    <row r="54" spans="2:23" ht="15.75" customHeight="1" x14ac:dyDescent="0.3">
      <c r="B54" s="235"/>
      <c r="C54" s="230"/>
      <c r="D54" s="230"/>
      <c r="E54" s="230"/>
      <c r="F54" s="160"/>
      <c r="G54" s="236"/>
      <c r="H54" s="213"/>
      <c r="I54" s="213"/>
      <c r="J54" s="236"/>
      <c r="K54" s="236"/>
      <c r="L54" s="236"/>
      <c r="M54" s="232"/>
      <c r="N54" s="209"/>
      <c r="O54" s="237"/>
      <c r="P54" s="237"/>
      <c r="Q54" s="141"/>
    </row>
    <row r="55" spans="2:23" ht="15.75" customHeight="1" x14ac:dyDescent="0.3">
      <c r="B55" s="235"/>
      <c r="C55" s="230"/>
      <c r="D55" s="230"/>
      <c r="E55" s="230"/>
      <c r="F55" s="160"/>
      <c r="G55" s="236"/>
      <c r="H55" s="213"/>
      <c r="I55" s="213"/>
      <c r="J55" s="236"/>
      <c r="K55" s="236"/>
      <c r="L55" s="236"/>
      <c r="M55" s="238"/>
      <c r="N55" s="214"/>
      <c r="O55" s="237"/>
      <c r="P55" s="237"/>
      <c r="Q55" s="141"/>
    </row>
    <row r="56" spans="2:23" ht="15.75" customHeight="1" x14ac:dyDescent="0.3"/>
    <row r="57" spans="2:23" ht="15.75" customHeight="1" x14ac:dyDescent="0.3">
      <c r="F57" s="145"/>
      <c r="G57" s="240"/>
      <c r="H57" s="239"/>
      <c r="I57" s="239"/>
      <c r="J57" s="240"/>
      <c r="K57" s="240"/>
      <c r="L57" s="240"/>
    </row>
    <row r="58" spans="2:23" ht="15.75" customHeight="1" x14ac:dyDescent="0.3"/>
    <row r="59" spans="2:23" ht="15.75" customHeight="1" x14ac:dyDescent="0.3"/>
    <row r="60" spans="2:23" ht="15.75" customHeight="1" x14ac:dyDescent="0.3"/>
    <row r="61" spans="2:23" ht="15.75" customHeight="1" x14ac:dyDescent="0.3"/>
    <row r="62" spans="2:23" ht="15.75" customHeight="1" x14ac:dyDescent="0.3"/>
    <row r="63" spans="2:23" ht="15.75" customHeight="1" x14ac:dyDescent="0.3"/>
    <row r="64" spans="2:23" ht="15.75" customHeight="1" x14ac:dyDescent="0.3"/>
    <row r="65" ht="15.75" customHeight="1" x14ac:dyDescent="0.3"/>
    <row r="66" ht="15.75" customHeight="1" x14ac:dyDescent="0.3"/>
    <row r="67" ht="15.75" customHeight="1" x14ac:dyDescent="0.3"/>
  </sheetData>
  <mergeCells count="7">
    <mergeCell ref="U4:W4"/>
    <mergeCell ref="U5:W5"/>
    <mergeCell ref="B34:I34"/>
    <mergeCell ref="B27:G27"/>
    <mergeCell ref="B22:G22"/>
    <mergeCell ref="B24:G24"/>
    <mergeCell ref="B26:G26"/>
  </mergeCells>
  <conditionalFormatting sqref="A16:H16 R7:S16 U7:X16 J8:P16 A8:G15 N7:P7">
    <cfRule type="expression" dxfId="199" priority="6">
      <formula>MOD(ROW(),2)=0</formula>
    </cfRule>
  </conditionalFormatting>
  <conditionalFormatting sqref="I10:I16 H8:I15">
    <cfRule type="expression" dxfId="198" priority="5">
      <formula>MOD(ROW(),2)=0</formula>
    </cfRule>
  </conditionalFormatting>
  <conditionalFormatting sqref="A7">
    <cfRule type="expression" dxfId="197" priority="4">
      <formula>MOD(ROW(),2)=0</formula>
    </cfRule>
  </conditionalFormatting>
  <conditionalFormatting sqref="B7:E7 J7:M7 G7">
    <cfRule type="expression" dxfId="196" priority="3">
      <formula>MOD(ROW(),2)=0</formula>
    </cfRule>
  </conditionalFormatting>
  <conditionalFormatting sqref="H7:I7">
    <cfRule type="expression" dxfId="195" priority="2">
      <formula>MOD(ROW(),2)=0</formula>
    </cfRule>
  </conditionalFormatting>
  <conditionalFormatting sqref="F7">
    <cfRule type="expression" dxfId="194" priority="1">
      <formula>MOD(ROW(),2)=0</formula>
    </cfRule>
  </conditionalFormatting>
  <hyperlinks>
    <hyperlink ref="B27" r:id="rId1" xr:uid="{00000000-0004-0000-0A00-000000000000}"/>
  </hyperlinks>
  <printOptions horizontalCentered="1" gridLines="1"/>
  <pageMargins left="0" right="0" top="0.75" bottom="0.75" header="0.3" footer="0.3"/>
  <pageSetup scale="53"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CFFCC"/>
    <pageSetUpPr fitToPage="1"/>
  </sheetPr>
  <dimension ref="A1:Y67"/>
  <sheetViews>
    <sheetView showGridLines="0" zoomScale="80" zoomScaleNormal="80" workbookViewId="0">
      <pane xSplit="2" ySplit="6" topLeftCell="G7" activePane="bottomRight" state="frozen"/>
      <selection activeCell="H1" sqref="H1:I1048576"/>
      <selection pane="topRight" activeCell="H1" sqref="H1:I1048576"/>
      <selection pane="bottomLeft" activeCell="H1" sqref="H1:I1048576"/>
      <selection pane="bottomRight" activeCell="W19" sqref="W19"/>
    </sheetView>
  </sheetViews>
  <sheetFormatPr defaultColWidth="9.109375" defaultRowHeight="14.4" x14ac:dyDescent="0.3"/>
  <cols>
    <col min="1" max="1" width="7.88671875" style="135" customWidth="1"/>
    <col min="2" max="2" width="70.88671875" style="135" customWidth="1"/>
    <col min="3" max="3" width="36.33203125" style="135" customWidth="1"/>
    <col min="4" max="4" width="14.5546875" style="135" bestFit="1" customWidth="1"/>
    <col min="5" max="5" width="8.33203125" style="135" bestFit="1" customWidth="1"/>
    <col min="6" max="6" width="18.88671875" style="135" bestFit="1" customWidth="1"/>
    <col min="7" max="7" width="23" style="135" bestFit="1" customWidth="1"/>
    <col min="8" max="8" width="9.88671875" style="137" customWidth="1"/>
    <col min="9" max="9" width="11.6640625" style="137" customWidth="1"/>
    <col min="10" max="10" width="12.5546875" style="135" customWidth="1"/>
    <col min="11" max="11" width="15.33203125" style="135" customWidth="1"/>
    <col min="12" max="12" width="9.5546875" style="135" bestFit="1" customWidth="1"/>
    <col min="13" max="13" width="20.88671875" style="135" customWidth="1"/>
    <col min="14" max="14" width="13" style="135" bestFit="1" customWidth="1"/>
    <col min="15" max="15" width="12.88671875" style="135" bestFit="1" customWidth="1"/>
    <col min="16" max="16" width="14.109375" style="135" bestFit="1" customWidth="1"/>
    <col min="17" max="17" width="3.6640625" style="135" customWidth="1"/>
    <col min="18" max="18" width="15.88671875" style="135" customWidth="1"/>
    <col min="19" max="19" width="14" style="135" bestFit="1" customWidth="1"/>
    <col min="20" max="20" width="3.6640625" style="135" customWidth="1"/>
    <col min="21" max="21" width="14.109375" style="135" bestFit="1" customWidth="1"/>
    <col min="22" max="22" width="15.33203125" style="135" bestFit="1" customWidth="1"/>
    <col min="23" max="23" width="13" style="135" bestFit="1" customWidth="1"/>
    <col min="24" max="24" width="14.33203125" style="135" customWidth="1"/>
    <col min="25" max="25" width="12.44140625" style="135" bestFit="1" customWidth="1"/>
    <col min="26" max="16384" width="9.109375" style="135"/>
  </cols>
  <sheetData>
    <row r="1" spans="1:25" ht="15.75" customHeight="1" x14ac:dyDescent="0.3">
      <c r="A1" s="132" t="s">
        <v>257</v>
      </c>
    </row>
    <row r="2" spans="1:25" ht="15.75" customHeight="1" x14ac:dyDescent="0.3">
      <c r="A2" s="138" t="str">
        <f>'#3083 The Learning Acad @ Els '!A2</f>
        <v>Federal Grant Allocations/Reimbursements as of: 03/31/2024</v>
      </c>
      <c r="B2" s="199"/>
      <c r="N2" s="140"/>
      <c r="O2" s="140"/>
      <c r="Q2" s="141"/>
      <c r="R2" s="141"/>
      <c r="S2" s="141"/>
      <c r="T2" s="141"/>
    </row>
    <row r="3" spans="1:25" ht="15.75" customHeight="1" x14ac:dyDescent="0.3">
      <c r="A3" s="142" t="s">
        <v>53</v>
      </c>
      <c r="B3" s="132"/>
      <c r="D3" s="132"/>
      <c r="E3" s="132"/>
      <c r="F3" s="132"/>
      <c r="Q3" s="141"/>
      <c r="R3" s="141"/>
      <c r="S3" s="141"/>
      <c r="T3" s="141"/>
      <c r="U3" s="136"/>
      <c r="V3" s="143"/>
    </row>
    <row r="4" spans="1:25" ht="15.75" customHeight="1" x14ac:dyDescent="0.3">
      <c r="A4" s="132" t="s">
        <v>143</v>
      </c>
      <c r="N4" s="145"/>
      <c r="O4" s="145"/>
      <c r="P4" s="145"/>
      <c r="Q4" s="146"/>
      <c r="R4" s="141"/>
      <c r="S4" s="141"/>
      <c r="T4" s="146"/>
      <c r="U4" s="594" t="s">
        <v>263</v>
      </c>
      <c r="V4" s="594"/>
      <c r="W4" s="594"/>
      <c r="X4" s="147"/>
    </row>
    <row r="5" spans="1:25" ht="15" thickBot="1" x14ac:dyDescent="0.35">
      <c r="A5" s="137"/>
      <c r="H5" s="148"/>
      <c r="I5" s="148"/>
      <c r="N5" s="145"/>
      <c r="O5" s="145"/>
      <c r="P5" s="145"/>
      <c r="Q5" s="146"/>
      <c r="R5" s="150"/>
      <c r="S5" s="150"/>
      <c r="T5" s="146"/>
      <c r="U5" s="593"/>
      <c r="V5" s="593"/>
      <c r="W5" s="593"/>
      <c r="X5" s="151"/>
    </row>
    <row r="6" spans="1:25" ht="77.25" customHeight="1" thickBot="1" x14ac:dyDescent="0.35">
      <c r="A6" s="258" t="s">
        <v>16</v>
      </c>
      <c r="B6" s="258" t="s">
        <v>218</v>
      </c>
      <c r="C6" s="258" t="s">
        <v>199</v>
      </c>
      <c r="D6" s="258" t="s">
        <v>96</v>
      </c>
      <c r="E6" s="258" t="s">
        <v>209</v>
      </c>
      <c r="F6" s="258" t="s">
        <v>3</v>
      </c>
      <c r="G6" s="258" t="s">
        <v>4</v>
      </c>
      <c r="H6" s="328" t="s">
        <v>272</v>
      </c>
      <c r="I6" s="328" t="s">
        <v>271</v>
      </c>
      <c r="J6" s="259" t="s">
        <v>117</v>
      </c>
      <c r="K6" s="259" t="s">
        <v>118</v>
      </c>
      <c r="L6" s="259" t="s">
        <v>107</v>
      </c>
      <c r="M6" s="259" t="s">
        <v>5</v>
      </c>
      <c r="N6" s="348" t="s">
        <v>220</v>
      </c>
      <c r="O6" s="349" t="s">
        <v>221</v>
      </c>
      <c r="P6" s="350" t="s">
        <v>222</v>
      </c>
      <c r="Q6" s="145"/>
      <c r="R6" s="154" t="s">
        <v>264</v>
      </c>
      <c r="S6" s="155" t="s">
        <v>265</v>
      </c>
      <c r="T6" s="200"/>
      <c r="U6" s="345" t="s">
        <v>223</v>
      </c>
      <c r="V6" s="346" t="s">
        <v>251</v>
      </c>
      <c r="W6" s="347" t="s">
        <v>252</v>
      </c>
      <c r="X6" s="159" t="str">
        <f>'#3083 The Learning Acad @ Els '!X6</f>
        <v>Available Budget as of 03/31/2024</v>
      </c>
      <c r="Y6" s="244"/>
    </row>
    <row r="7" spans="1:25" ht="15.75" customHeight="1" x14ac:dyDescent="0.3">
      <c r="A7" s="137">
        <v>4253</v>
      </c>
      <c r="B7" s="147" t="s">
        <v>114</v>
      </c>
      <c r="C7" s="561" t="s">
        <v>344</v>
      </c>
      <c r="D7" s="137" t="s">
        <v>347</v>
      </c>
      <c r="E7" s="137" t="s">
        <v>345</v>
      </c>
      <c r="F7" s="135" t="s">
        <v>346</v>
      </c>
      <c r="G7" s="135" t="s">
        <v>7</v>
      </c>
      <c r="H7" s="296">
        <v>2.3E-2</v>
      </c>
      <c r="I7" s="296">
        <v>0.1265</v>
      </c>
      <c r="J7" s="169">
        <v>45473</v>
      </c>
      <c r="K7" s="169">
        <v>45474</v>
      </c>
      <c r="L7" s="169">
        <v>45108</v>
      </c>
      <c r="M7" s="137" t="s">
        <v>268</v>
      </c>
      <c r="N7" s="537">
        <v>26459.040000000001</v>
      </c>
      <c r="O7" s="364">
        <v>65200.95</v>
      </c>
      <c r="P7" s="365">
        <f>N7+O7</f>
        <v>91659.989999999991</v>
      </c>
      <c r="Q7" s="527"/>
      <c r="R7" s="363"/>
      <c r="S7" s="369">
        <f>P7-R7</f>
        <v>91659.989999999991</v>
      </c>
      <c r="T7" s="133"/>
      <c r="U7" s="507">
        <v>26459.040000000001</v>
      </c>
      <c r="V7" s="370"/>
      <c r="W7" s="451">
        <f t="shared" ref="W7" si="0">U7+V7</f>
        <v>26459.040000000001</v>
      </c>
      <c r="X7" s="455">
        <f>S7-W7</f>
        <v>65200.94999999999</v>
      </c>
      <c r="Y7" s="556"/>
    </row>
    <row r="8" spans="1:25" ht="15.75" customHeight="1" x14ac:dyDescent="0.3">
      <c r="A8" s="137">
        <v>4423</v>
      </c>
      <c r="B8" s="135" t="s">
        <v>193</v>
      </c>
      <c r="C8" s="289" t="s">
        <v>232</v>
      </c>
      <c r="D8" s="137" t="s">
        <v>175</v>
      </c>
      <c r="E8" s="137" t="s">
        <v>211</v>
      </c>
      <c r="F8" s="137" t="s">
        <v>184</v>
      </c>
      <c r="G8" s="235" t="s">
        <v>7</v>
      </c>
      <c r="H8" s="296">
        <v>0.05</v>
      </c>
      <c r="I8" s="296">
        <v>0.1265</v>
      </c>
      <c r="J8" s="169">
        <v>45199</v>
      </c>
      <c r="K8" s="169">
        <v>45199</v>
      </c>
      <c r="L8" s="169">
        <v>44201</v>
      </c>
      <c r="M8" s="137" t="s">
        <v>180</v>
      </c>
      <c r="N8" s="363">
        <v>6452.47</v>
      </c>
      <c r="O8" s="364">
        <v>0</v>
      </c>
      <c r="P8" s="369">
        <f t="shared" ref="P8:P13" si="1">N8+O8</f>
        <v>6452.47</v>
      </c>
      <c r="Q8" s="130"/>
      <c r="R8" s="378">
        <v>0</v>
      </c>
      <c r="S8" s="365">
        <f t="shared" ref="S8:S13" si="2">P8-R8</f>
        <v>6452.47</v>
      </c>
      <c r="T8" s="175"/>
      <c r="U8" s="378">
        <v>0</v>
      </c>
      <c r="V8" s="364">
        <v>0</v>
      </c>
      <c r="W8" s="452">
        <f>U8+V8</f>
        <v>0</v>
      </c>
      <c r="X8" s="428">
        <v>0</v>
      </c>
      <c r="Y8" s="135" t="s">
        <v>326</v>
      </c>
    </row>
    <row r="9" spans="1:25" ht="15.75" customHeight="1" x14ac:dyDescent="0.3">
      <c r="A9" s="137">
        <v>4426</v>
      </c>
      <c r="B9" s="135" t="s">
        <v>240</v>
      </c>
      <c r="C9" s="289" t="s">
        <v>232</v>
      </c>
      <c r="D9" s="137" t="s">
        <v>175</v>
      </c>
      <c r="E9" s="137" t="s">
        <v>217</v>
      </c>
      <c r="F9" s="137" t="s">
        <v>176</v>
      </c>
      <c r="G9" s="235" t="s">
        <v>7</v>
      </c>
      <c r="H9" s="296">
        <v>0.05</v>
      </c>
      <c r="I9" s="296">
        <v>0.1265</v>
      </c>
      <c r="J9" s="169">
        <v>45199</v>
      </c>
      <c r="K9" s="169">
        <v>45199</v>
      </c>
      <c r="L9" s="169">
        <v>44201</v>
      </c>
      <c r="M9" s="137" t="s">
        <v>178</v>
      </c>
      <c r="N9" s="363">
        <v>2838.49</v>
      </c>
      <c r="O9" s="364">
        <v>0</v>
      </c>
      <c r="P9" s="369">
        <f t="shared" si="1"/>
        <v>2838.49</v>
      </c>
      <c r="Q9" s="130"/>
      <c r="R9" s="378">
        <v>0</v>
      </c>
      <c r="S9" s="365">
        <f t="shared" si="2"/>
        <v>2838.49</v>
      </c>
      <c r="T9" s="175"/>
      <c r="U9" s="378">
        <v>0</v>
      </c>
      <c r="V9" s="364">
        <v>0</v>
      </c>
      <c r="W9" s="452">
        <f t="shared" ref="W9:W10" si="3">U9+V9</f>
        <v>0</v>
      </c>
      <c r="X9" s="428">
        <v>0</v>
      </c>
      <c r="Y9" s="135" t="s">
        <v>326</v>
      </c>
    </row>
    <row r="10" spans="1:25" ht="15.75" customHeight="1" x14ac:dyDescent="0.3">
      <c r="A10" s="137">
        <v>4427</v>
      </c>
      <c r="B10" s="135" t="s">
        <v>181</v>
      </c>
      <c r="C10" s="289" t="s">
        <v>232</v>
      </c>
      <c r="D10" s="137" t="s">
        <v>175</v>
      </c>
      <c r="E10" s="137" t="s">
        <v>216</v>
      </c>
      <c r="F10" s="137" t="s">
        <v>183</v>
      </c>
      <c r="G10" s="235" t="s">
        <v>7</v>
      </c>
      <c r="H10" s="296">
        <v>0.05</v>
      </c>
      <c r="I10" s="296">
        <v>0.1265</v>
      </c>
      <c r="J10" s="169">
        <v>45199</v>
      </c>
      <c r="K10" s="169">
        <v>45199</v>
      </c>
      <c r="L10" s="169">
        <v>44201</v>
      </c>
      <c r="M10" s="137" t="s">
        <v>179</v>
      </c>
      <c r="N10" s="363">
        <v>3012.26</v>
      </c>
      <c r="O10" s="364">
        <v>0</v>
      </c>
      <c r="P10" s="369">
        <f t="shared" si="1"/>
        <v>3012.26</v>
      </c>
      <c r="Q10" s="130"/>
      <c r="R10" s="378">
        <v>0</v>
      </c>
      <c r="S10" s="365">
        <f t="shared" si="2"/>
        <v>3012.26</v>
      </c>
      <c r="T10" s="175"/>
      <c r="U10" s="378">
        <v>0</v>
      </c>
      <c r="V10" s="364">
        <v>0</v>
      </c>
      <c r="W10" s="452">
        <f t="shared" si="3"/>
        <v>0</v>
      </c>
      <c r="X10" s="428">
        <v>0</v>
      </c>
      <c r="Y10" s="135" t="s">
        <v>326</v>
      </c>
    </row>
    <row r="11" spans="1:25" ht="15.75" customHeight="1" x14ac:dyDescent="0.3">
      <c r="A11" s="137">
        <v>4454</v>
      </c>
      <c r="B11" s="135" t="s">
        <v>298</v>
      </c>
      <c r="C11" s="518" t="s">
        <v>185</v>
      </c>
      <c r="D11" s="137" t="s">
        <v>186</v>
      </c>
      <c r="E11" s="137" t="s">
        <v>277</v>
      </c>
      <c r="F11" s="137" t="s">
        <v>290</v>
      </c>
      <c r="G11" s="235" t="s">
        <v>7</v>
      </c>
      <c r="H11" s="296">
        <v>0.05</v>
      </c>
      <c r="I11" s="296">
        <v>0.1265</v>
      </c>
      <c r="J11" s="169">
        <v>45565</v>
      </c>
      <c r="K11" s="169">
        <v>45565</v>
      </c>
      <c r="L11" s="169">
        <v>44279</v>
      </c>
      <c r="M11" s="137" t="s">
        <v>244</v>
      </c>
      <c r="N11" s="363">
        <v>1071.2</v>
      </c>
      <c r="O11" s="364"/>
      <c r="P11" s="369">
        <f t="shared" si="1"/>
        <v>1071.2</v>
      </c>
      <c r="Q11" s="130"/>
      <c r="R11" s="378"/>
      <c r="S11" s="365">
        <f t="shared" si="2"/>
        <v>1071.2</v>
      </c>
      <c r="T11" s="175"/>
      <c r="U11" s="378"/>
      <c r="V11" s="364"/>
      <c r="W11" s="452"/>
      <c r="X11" s="428">
        <f t="shared" ref="X11:X13" si="4">S11-W11</f>
        <v>1071.2</v>
      </c>
    </row>
    <row r="12" spans="1:25" ht="15.75" customHeight="1" x14ac:dyDescent="0.3">
      <c r="A12" s="137">
        <v>4457</v>
      </c>
      <c r="B12" s="135" t="s">
        <v>299</v>
      </c>
      <c r="C12" s="518" t="s">
        <v>185</v>
      </c>
      <c r="D12" s="137" t="s">
        <v>186</v>
      </c>
      <c r="E12" s="137" t="s">
        <v>279</v>
      </c>
      <c r="F12" s="137" t="s">
        <v>278</v>
      </c>
      <c r="G12" s="235" t="s">
        <v>7</v>
      </c>
      <c r="H12" s="296">
        <v>0.05</v>
      </c>
      <c r="I12" s="296">
        <v>0.1265</v>
      </c>
      <c r="J12" s="169">
        <v>45565</v>
      </c>
      <c r="K12" s="169">
        <v>45565</v>
      </c>
      <c r="L12" s="169">
        <v>44279</v>
      </c>
      <c r="M12" s="137" t="s">
        <v>280</v>
      </c>
      <c r="N12" s="363">
        <v>500.63</v>
      </c>
      <c r="O12" s="364"/>
      <c r="P12" s="369">
        <f t="shared" si="1"/>
        <v>500.63</v>
      </c>
      <c r="Q12" s="130"/>
      <c r="R12" s="378"/>
      <c r="S12" s="365">
        <f t="shared" si="2"/>
        <v>500.63</v>
      </c>
      <c r="T12" s="175"/>
      <c r="U12" s="378"/>
      <c r="V12" s="364"/>
      <c r="W12" s="452"/>
      <c r="X12" s="428">
        <f t="shared" si="4"/>
        <v>500.63</v>
      </c>
    </row>
    <row r="13" spans="1:25" ht="15.75" customHeight="1" x14ac:dyDescent="0.3">
      <c r="A13" s="137">
        <v>4463</v>
      </c>
      <c r="B13" s="135" t="s">
        <v>302</v>
      </c>
      <c r="C13" s="518" t="s">
        <v>185</v>
      </c>
      <c r="D13" s="137" t="s">
        <v>186</v>
      </c>
      <c r="E13" s="137" t="s">
        <v>287</v>
      </c>
      <c r="F13" s="137" t="s">
        <v>288</v>
      </c>
      <c r="G13" s="235" t="s">
        <v>7</v>
      </c>
      <c r="H13" s="296">
        <v>0.05</v>
      </c>
      <c r="I13" s="296">
        <v>0.1265</v>
      </c>
      <c r="J13" s="169">
        <v>45565</v>
      </c>
      <c r="K13" s="169">
        <v>45565</v>
      </c>
      <c r="L13" s="169">
        <v>44279</v>
      </c>
      <c r="M13" s="137" t="s">
        <v>289</v>
      </c>
      <c r="N13" s="363">
        <v>2796.18</v>
      </c>
      <c r="O13" s="364"/>
      <c r="P13" s="369">
        <f t="shared" si="1"/>
        <v>2796.18</v>
      </c>
      <c r="Q13" s="130"/>
      <c r="R13" s="378"/>
      <c r="S13" s="365">
        <f t="shared" si="2"/>
        <v>2796.18</v>
      </c>
      <c r="T13" s="175"/>
      <c r="U13" s="378"/>
      <c r="V13" s="364"/>
      <c r="W13" s="452"/>
      <c r="X13" s="428">
        <f t="shared" si="4"/>
        <v>2796.18</v>
      </c>
    </row>
    <row r="14" spans="1:25" ht="15.75" customHeight="1" thickBot="1" x14ac:dyDescent="0.35">
      <c r="C14" s="182"/>
      <c r="D14" s="182"/>
      <c r="E14" s="182"/>
      <c r="G14" s="235"/>
      <c r="H14" s="296"/>
      <c r="I14" s="296"/>
      <c r="J14" s="198"/>
      <c r="K14" s="198"/>
      <c r="L14" s="198"/>
      <c r="M14" s="224" t="s">
        <v>23</v>
      </c>
      <c r="N14" s="366">
        <f>SUM(N7:N13)</f>
        <v>43130.27</v>
      </c>
      <c r="O14" s="367">
        <f>SUM(O7:O13)</f>
        <v>65200.95</v>
      </c>
      <c r="P14" s="368">
        <f>SUM(P7:P13)</f>
        <v>108331.21999999999</v>
      </c>
      <c r="Q14" s="130"/>
      <c r="R14" s="457">
        <f t="shared" ref="R14:S14" si="5">SUM(R7:R13)</f>
        <v>0</v>
      </c>
      <c r="S14" s="368">
        <f t="shared" si="5"/>
        <v>108331.21999999999</v>
      </c>
      <c r="T14" s="175"/>
      <c r="U14" s="366">
        <f>SUM(U7:U13)</f>
        <v>26459.040000000001</v>
      </c>
      <c r="V14" s="367">
        <f t="shared" ref="V14:X14" si="6">SUM(V7:V13)</f>
        <v>0</v>
      </c>
      <c r="W14" s="367">
        <f t="shared" si="6"/>
        <v>26459.040000000001</v>
      </c>
      <c r="X14" s="612">
        <f t="shared" si="6"/>
        <v>69568.959999999992</v>
      </c>
    </row>
    <row r="15" spans="1:25" ht="15.75" customHeight="1" thickTop="1" x14ac:dyDescent="0.3">
      <c r="C15" s="182"/>
      <c r="D15" s="182"/>
      <c r="E15" s="182"/>
      <c r="G15" s="235"/>
      <c r="H15" s="296"/>
      <c r="I15" s="296"/>
      <c r="J15" s="198"/>
      <c r="K15" s="198"/>
      <c r="L15" s="198"/>
      <c r="M15" s="224"/>
      <c r="N15" s="171"/>
      <c r="O15" s="171"/>
      <c r="P15" s="171"/>
      <c r="R15" s="171"/>
      <c r="S15" s="171"/>
      <c r="T15" s="170"/>
      <c r="U15" s="141"/>
    </row>
    <row r="16" spans="1:25" ht="15.75" customHeight="1" x14ac:dyDescent="0.3">
      <c r="C16" s="182"/>
      <c r="D16" s="182"/>
      <c r="E16" s="182"/>
      <c r="G16" s="235"/>
      <c r="H16" s="296"/>
      <c r="I16" s="296"/>
      <c r="J16" s="198"/>
      <c r="K16" s="198"/>
      <c r="L16" s="198"/>
      <c r="M16" s="224"/>
      <c r="N16" s="171"/>
      <c r="O16" s="171"/>
      <c r="P16" s="171"/>
      <c r="R16" s="171"/>
      <c r="S16" s="171"/>
      <c r="T16" s="170"/>
      <c r="U16" s="141"/>
    </row>
    <row r="17" spans="2:21" ht="15.75" customHeight="1" x14ac:dyDescent="0.3">
      <c r="B17" s="132" t="s">
        <v>111</v>
      </c>
      <c r="C17" s="182"/>
      <c r="D17" s="182"/>
      <c r="E17" s="182"/>
      <c r="H17" s="296"/>
      <c r="I17" s="296"/>
      <c r="M17" s="224"/>
      <c r="N17" s="171"/>
      <c r="O17" s="171"/>
      <c r="P17" s="171"/>
      <c r="R17" s="171"/>
      <c r="S17" s="171"/>
      <c r="T17" s="170"/>
      <c r="U17" s="141"/>
    </row>
    <row r="18" spans="2:21" ht="15.75" customHeight="1" x14ac:dyDescent="0.3">
      <c r="B18" s="596" t="s">
        <v>253</v>
      </c>
      <c r="C18" s="596"/>
      <c r="D18" s="596"/>
      <c r="E18" s="596"/>
      <c r="F18" s="596"/>
      <c r="G18" s="596"/>
      <c r="H18" s="177"/>
      <c r="I18" s="177"/>
      <c r="J18" s="176"/>
      <c r="M18" s="224"/>
      <c r="N18" s="171"/>
      <c r="O18" s="171"/>
      <c r="P18" s="171"/>
      <c r="R18" s="171"/>
      <c r="S18" s="171"/>
      <c r="T18" s="170"/>
      <c r="U18" s="141"/>
    </row>
    <row r="19" spans="2:21" ht="15.75" customHeight="1" x14ac:dyDescent="0.3">
      <c r="C19" s="182"/>
      <c r="D19" s="182"/>
      <c r="E19" s="182"/>
      <c r="M19" s="224"/>
      <c r="N19" s="171"/>
      <c r="O19" s="171"/>
      <c r="P19" s="171"/>
      <c r="R19" s="171"/>
      <c r="S19" s="171"/>
      <c r="T19" s="170"/>
      <c r="U19" s="141"/>
    </row>
    <row r="20" spans="2:21" ht="15.75" customHeight="1" x14ac:dyDescent="0.3">
      <c r="B20" s="596" t="s">
        <v>115</v>
      </c>
      <c r="C20" s="596"/>
      <c r="D20" s="596"/>
      <c r="E20" s="596"/>
      <c r="F20" s="596"/>
      <c r="G20" s="596"/>
      <c r="H20" s="177"/>
      <c r="I20" s="177"/>
      <c r="J20" s="176"/>
      <c r="M20" s="224"/>
      <c r="N20" s="171"/>
      <c r="O20" s="171"/>
      <c r="P20" s="171"/>
      <c r="R20" s="171"/>
      <c r="S20" s="171"/>
      <c r="T20" s="170"/>
      <c r="U20" s="141"/>
    </row>
    <row r="21" spans="2:21" ht="15.75" customHeight="1" x14ac:dyDescent="0.3">
      <c r="B21" s="176"/>
      <c r="C21" s="176"/>
      <c r="D21" s="176"/>
      <c r="E21" s="176"/>
      <c r="F21" s="176"/>
      <c r="G21" s="176"/>
      <c r="H21" s="177"/>
      <c r="I21" s="177"/>
      <c r="J21" s="176"/>
      <c r="M21" s="224"/>
      <c r="N21" s="171"/>
      <c r="O21" s="171"/>
      <c r="P21" s="171"/>
      <c r="R21" s="171"/>
      <c r="S21" s="171"/>
      <c r="T21" s="170"/>
      <c r="U21" s="141"/>
    </row>
    <row r="22" spans="2:21" ht="15.75" customHeight="1" x14ac:dyDescent="0.3">
      <c r="B22" s="596" t="s">
        <v>136</v>
      </c>
      <c r="C22" s="596"/>
      <c r="D22" s="596"/>
      <c r="E22" s="596"/>
      <c r="F22" s="596"/>
      <c r="G22" s="596"/>
      <c r="H22" s="177"/>
      <c r="I22" s="177"/>
      <c r="J22" s="176"/>
      <c r="M22" s="224"/>
      <c r="N22" s="171"/>
      <c r="O22" s="171"/>
      <c r="P22" s="171"/>
      <c r="R22" s="171"/>
      <c r="S22" s="171"/>
      <c r="T22" s="170"/>
      <c r="U22" s="141"/>
    </row>
    <row r="23" spans="2:21" ht="15.75" customHeight="1" x14ac:dyDescent="0.3">
      <c r="B23" s="609" t="s">
        <v>135</v>
      </c>
      <c r="C23" s="596"/>
      <c r="D23" s="596"/>
      <c r="E23" s="596"/>
      <c r="F23" s="596"/>
      <c r="G23" s="596"/>
      <c r="H23" s="177"/>
      <c r="I23" s="177"/>
      <c r="J23" s="176"/>
      <c r="M23" s="224"/>
      <c r="N23" s="171"/>
      <c r="O23" s="171"/>
      <c r="P23" s="171"/>
      <c r="R23" s="171"/>
      <c r="S23" s="171"/>
      <c r="T23" s="170"/>
      <c r="U23" s="141"/>
    </row>
    <row r="24" spans="2:21" ht="15.75" customHeight="1" x14ac:dyDescent="0.3">
      <c r="B24" s="176"/>
      <c r="C24" s="176"/>
      <c r="D24" s="176"/>
      <c r="E24" s="176"/>
      <c r="F24" s="176"/>
      <c r="G24" s="176"/>
      <c r="H24" s="177"/>
      <c r="I24" s="177"/>
      <c r="J24" s="176"/>
      <c r="M24" s="224"/>
      <c r="N24" s="171"/>
      <c r="O24" s="171"/>
      <c r="P24" s="171"/>
      <c r="R24" s="171"/>
      <c r="S24" s="171"/>
      <c r="T24" s="170"/>
      <c r="U24" s="141"/>
    </row>
    <row r="25" spans="2:21" ht="15.75" customHeight="1" x14ac:dyDescent="0.3">
      <c r="B25" s="131" t="s">
        <v>98</v>
      </c>
      <c r="C25" s="180" t="s">
        <v>101</v>
      </c>
      <c r="D25" s="180" t="s">
        <v>102</v>
      </c>
      <c r="E25" s="180"/>
      <c r="F25" s="176"/>
      <c r="G25" s="176"/>
      <c r="H25" s="177"/>
      <c r="I25" s="177"/>
      <c r="J25" s="176"/>
      <c r="M25" s="224"/>
      <c r="N25" s="171"/>
      <c r="O25" s="171"/>
      <c r="P25" s="171"/>
      <c r="R25" s="171"/>
      <c r="S25" s="171"/>
      <c r="T25" s="170"/>
      <c r="U25" s="141"/>
    </row>
    <row r="26" spans="2:21" ht="15.75" customHeight="1" x14ac:dyDescent="0.3">
      <c r="B26" s="135" t="s">
        <v>100</v>
      </c>
      <c r="C26" s="182" t="s">
        <v>177</v>
      </c>
      <c r="D26" s="182" t="s">
        <v>208</v>
      </c>
      <c r="E26" s="182"/>
      <c r="M26" s="224"/>
      <c r="N26" s="171"/>
      <c r="O26" s="171"/>
      <c r="P26" s="171"/>
      <c r="R26" s="171"/>
      <c r="S26" s="171"/>
      <c r="T26" s="170"/>
      <c r="U26" s="141"/>
    </row>
    <row r="27" spans="2:21" ht="15.75" customHeight="1" x14ac:dyDescent="0.3">
      <c r="B27" s="135" t="s">
        <v>237</v>
      </c>
      <c r="C27" s="182" t="s">
        <v>205</v>
      </c>
      <c r="D27" s="182" t="s">
        <v>206</v>
      </c>
      <c r="E27" s="182"/>
      <c r="M27" s="224"/>
      <c r="N27" s="171"/>
      <c r="O27" s="171"/>
      <c r="P27" s="171"/>
      <c r="R27" s="171"/>
      <c r="S27" s="171"/>
      <c r="T27" s="170"/>
      <c r="U27" s="141"/>
    </row>
    <row r="28" spans="2:21" ht="15.75" customHeight="1" x14ac:dyDescent="0.3">
      <c r="B28" s="135" t="s">
        <v>236</v>
      </c>
      <c r="C28" s="182" t="s">
        <v>205</v>
      </c>
      <c r="D28" s="182" t="s">
        <v>206</v>
      </c>
      <c r="E28" s="182"/>
      <c r="M28" s="224"/>
      <c r="N28" s="171"/>
      <c r="O28" s="171"/>
      <c r="P28" s="171"/>
      <c r="R28" s="171"/>
      <c r="S28" s="171"/>
      <c r="T28" s="170"/>
      <c r="U28" s="141"/>
    </row>
    <row r="29" spans="2:21" ht="15.75" customHeight="1" x14ac:dyDescent="0.3">
      <c r="C29" s="182"/>
      <c r="D29" s="182"/>
      <c r="E29" s="182"/>
      <c r="M29" s="224"/>
      <c r="N29" s="171"/>
      <c r="O29" s="171"/>
      <c r="P29" s="171"/>
      <c r="R29" s="171"/>
      <c r="S29" s="171"/>
      <c r="T29" s="170"/>
      <c r="U29" s="141"/>
    </row>
    <row r="30" spans="2:21" ht="15.75" customHeight="1" x14ac:dyDescent="0.3">
      <c r="B30" s="592" t="s">
        <v>269</v>
      </c>
      <c r="C30" s="592"/>
      <c r="D30" s="592"/>
      <c r="E30" s="592"/>
      <c r="F30" s="592"/>
      <c r="G30" s="592"/>
      <c r="H30" s="592"/>
      <c r="I30" s="592"/>
      <c r="M30" s="224"/>
      <c r="N30" s="171"/>
      <c r="O30" s="171"/>
      <c r="P30" s="171"/>
      <c r="R30" s="171"/>
      <c r="S30" s="171"/>
      <c r="T30" s="170"/>
      <c r="U30" s="141"/>
    </row>
    <row r="31" spans="2:21" ht="15.75" customHeight="1" x14ac:dyDescent="0.3">
      <c r="B31" s="128" t="s">
        <v>270</v>
      </c>
      <c r="C31" s="182"/>
      <c r="D31" s="182"/>
      <c r="E31" s="182"/>
      <c r="M31" s="224"/>
      <c r="N31" s="171"/>
      <c r="O31" s="171"/>
      <c r="P31" s="171"/>
      <c r="R31" s="171"/>
      <c r="S31" s="171"/>
      <c r="T31" s="170"/>
    </row>
    <row r="32" spans="2:21" ht="15.75" customHeight="1" x14ac:dyDescent="0.3">
      <c r="B32" s="192"/>
      <c r="C32" s="216"/>
      <c r="D32" s="216"/>
      <c r="E32" s="216"/>
      <c r="F32" s="192"/>
      <c r="G32" s="192"/>
      <c r="H32" s="216"/>
      <c r="I32" s="216"/>
      <c r="J32" s="192"/>
      <c r="K32" s="192"/>
      <c r="L32" s="192"/>
      <c r="M32" s="192"/>
      <c r="N32" s="192"/>
      <c r="O32" s="141"/>
      <c r="P32" s="141"/>
      <c r="Q32" s="141"/>
      <c r="R32" s="141"/>
      <c r="S32" s="141"/>
      <c r="T32" s="192"/>
    </row>
    <row r="33" spans="2:20" ht="15.75" customHeight="1" x14ac:dyDescent="0.3">
      <c r="O33" s="184"/>
      <c r="P33" s="184"/>
      <c r="Q33" s="184"/>
      <c r="R33" s="304" t="s">
        <v>256</v>
      </c>
      <c r="S33" s="184"/>
      <c r="T33" s="262"/>
    </row>
    <row r="34" spans="2:20" ht="15.75" customHeight="1" x14ac:dyDescent="0.3">
      <c r="B34" s="188" t="s">
        <v>255</v>
      </c>
      <c r="C34" s="190" t="s">
        <v>2</v>
      </c>
      <c r="D34" s="190"/>
      <c r="E34" s="190"/>
      <c r="F34" s="190" t="s">
        <v>34</v>
      </c>
      <c r="G34" s="190" t="s">
        <v>35</v>
      </c>
      <c r="H34" s="190"/>
      <c r="I34" s="190"/>
      <c r="J34" s="190"/>
      <c r="K34" s="190"/>
      <c r="L34" s="190"/>
      <c r="M34" s="190" t="s">
        <v>36</v>
      </c>
      <c r="N34" s="190" t="s">
        <v>37</v>
      </c>
      <c r="O34" s="192"/>
      <c r="P34" s="192"/>
      <c r="Q34" s="192"/>
      <c r="R34" s="192" t="s">
        <v>81</v>
      </c>
      <c r="S34" s="192"/>
      <c r="T34" s="303"/>
    </row>
    <row r="35" spans="2:20" ht="15.75" customHeight="1" x14ac:dyDescent="0.3">
      <c r="B35" s="194"/>
      <c r="C35" s="146"/>
      <c r="D35" s="146"/>
      <c r="E35" s="146"/>
      <c r="F35" s="146"/>
      <c r="G35" s="146"/>
      <c r="H35" s="200"/>
      <c r="I35" s="200"/>
      <c r="J35" s="146"/>
      <c r="K35" s="146"/>
      <c r="L35" s="146"/>
      <c r="M35" s="146"/>
      <c r="N35" s="146"/>
    </row>
    <row r="36" spans="2:20" ht="15.75" customHeight="1" x14ac:dyDescent="0.3">
      <c r="B36" s="194"/>
      <c r="C36" s="146"/>
      <c r="D36" s="146"/>
      <c r="E36" s="146"/>
      <c r="F36" s="146"/>
      <c r="G36" s="146"/>
      <c r="H36" s="200"/>
      <c r="I36" s="200"/>
      <c r="J36" s="146"/>
      <c r="K36" s="146"/>
      <c r="L36" s="146"/>
      <c r="M36" s="146"/>
      <c r="N36" s="146"/>
      <c r="R36" s="302"/>
    </row>
    <row r="37" spans="2:20" ht="15.75" customHeight="1" x14ac:dyDescent="0.3">
      <c r="B37" s="210"/>
      <c r="C37" s="211"/>
      <c r="D37" s="211"/>
      <c r="E37" s="211"/>
      <c r="F37" s="144"/>
      <c r="G37" s="213"/>
      <c r="H37" s="213"/>
      <c r="I37" s="213"/>
      <c r="J37" s="213"/>
      <c r="K37" s="213"/>
      <c r="L37" s="213"/>
      <c r="M37" s="163"/>
      <c r="N37" s="209"/>
      <c r="O37" s="136"/>
      <c r="P37" s="136"/>
      <c r="Q37" s="136"/>
    </row>
    <row r="38" spans="2:20" ht="15" customHeight="1" x14ac:dyDescent="0.3">
      <c r="B38" s="210"/>
      <c r="C38" s="211"/>
      <c r="D38" s="211"/>
      <c r="E38" s="211"/>
      <c r="F38" s="144"/>
      <c r="G38" s="213"/>
      <c r="H38" s="213"/>
      <c r="I38" s="213"/>
      <c r="J38" s="213"/>
      <c r="K38" s="213"/>
      <c r="L38" s="213"/>
      <c r="M38" s="163"/>
      <c r="N38" s="209"/>
      <c r="O38" s="215"/>
      <c r="P38" s="215"/>
      <c r="Q38" s="215"/>
    </row>
    <row r="39" spans="2:20" ht="15" customHeight="1" x14ac:dyDescent="0.3">
      <c r="B39" s="210"/>
      <c r="C39" s="211"/>
      <c r="D39" s="211"/>
      <c r="E39" s="211"/>
      <c r="F39" s="144"/>
      <c r="G39" s="213"/>
      <c r="H39" s="213"/>
      <c r="I39" s="213"/>
      <c r="J39" s="213"/>
      <c r="K39" s="213"/>
      <c r="L39" s="213"/>
      <c r="M39" s="163"/>
      <c r="N39" s="209"/>
      <c r="O39" s="215"/>
      <c r="P39" s="215"/>
      <c r="Q39" s="215"/>
    </row>
    <row r="40" spans="2:20" ht="15" customHeight="1" x14ac:dyDescent="0.3">
      <c r="B40" s="210"/>
      <c r="C40" s="211"/>
      <c r="D40" s="211"/>
      <c r="E40" s="211"/>
      <c r="F40" s="144"/>
      <c r="G40" s="213"/>
      <c r="H40" s="213"/>
      <c r="I40" s="213"/>
      <c r="J40" s="213"/>
      <c r="K40" s="213"/>
      <c r="L40" s="213"/>
      <c r="M40" s="163"/>
      <c r="N40" s="209"/>
      <c r="O40" s="215"/>
      <c r="P40" s="215"/>
      <c r="Q40" s="215"/>
    </row>
    <row r="41" spans="2:20" ht="15" customHeight="1" x14ac:dyDescent="0.3">
      <c r="B41" s="210"/>
      <c r="C41" s="211"/>
      <c r="D41" s="211"/>
      <c r="E41" s="211"/>
      <c r="F41" s="144"/>
      <c r="G41" s="213"/>
      <c r="H41" s="213"/>
      <c r="I41" s="213"/>
      <c r="J41" s="213"/>
      <c r="K41" s="213"/>
      <c r="L41" s="213"/>
      <c r="M41" s="163"/>
      <c r="N41" s="209"/>
      <c r="O41" s="215"/>
      <c r="P41" s="215"/>
      <c r="Q41" s="215"/>
    </row>
    <row r="42" spans="2:20" ht="15" customHeight="1" x14ac:dyDescent="0.3">
      <c r="B42" s="210"/>
      <c r="C42" s="211"/>
      <c r="D42" s="211"/>
      <c r="E42" s="211"/>
      <c r="F42" s="144"/>
      <c r="G42" s="213"/>
      <c r="H42" s="213"/>
      <c r="I42" s="213"/>
      <c r="J42" s="213"/>
      <c r="K42" s="213"/>
      <c r="L42" s="213"/>
      <c r="M42" s="163"/>
      <c r="N42" s="209"/>
      <c r="O42" s="215"/>
      <c r="P42" s="215"/>
      <c r="Q42" s="215"/>
    </row>
    <row r="43" spans="2:20" ht="15" customHeight="1" x14ac:dyDescent="0.3">
      <c r="B43" s="210"/>
      <c r="C43" s="211"/>
      <c r="D43" s="211"/>
      <c r="E43" s="211"/>
      <c r="F43" s="144"/>
      <c r="G43" s="213"/>
      <c r="H43" s="213"/>
      <c r="I43" s="213"/>
      <c r="J43" s="213"/>
      <c r="K43" s="213"/>
      <c r="L43" s="213"/>
      <c r="M43" s="163"/>
      <c r="N43" s="209"/>
      <c r="O43" s="215"/>
      <c r="P43" s="215"/>
      <c r="Q43" s="215"/>
    </row>
    <row r="44" spans="2:20" ht="15.75" customHeight="1" x14ac:dyDescent="0.3">
      <c r="B44" s="210"/>
      <c r="C44" s="211"/>
      <c r="D44" s="211"/>
      <c r="E44" s="211"/>
      <c r="F44" s="144"/>
      <c r="G44" s="213"/>
      <c r="H44" s="213"/>
      <c r="I44" s="213"/>
      <c r="J44" s="213"/>
      <c r="K44" s="213"/>
      <c r="L44" s="213"/>
      <c r="M44" s="163"/>
      <c r="N44" s="209"/>
      <c r="O44" s="215"/>
      <c r="P44" s="215"/>
      <c r="Q44" s="215"/>
    </row>
    <row r="45" spans="2:20" ht="15.75" customHeight="1" x14ac:dyDescent="0.3">
      <c r="B45" s="210"/>
      <c r="C45" s="211"/>
      <c r="D45" s="211"/>
      <c r="E45" s="211"/>
      <c r="F45" s="144"/>
      <c r="G45" s="213"/>
      <c r="H45" s="213"/>
      <c r="I45" s="213"/>
      <c r="J45" s="213"/>
      <c r="K45" s="213"/>
      <c r="L45" s="213"/>
      <c r="M45" s="163"/>
      <c r="N45" s="209"/>
      <c r="O45" s="215"/>
      <c r="P45" s="215"/>
      <c r="Q45" s="215"/>
    </row>
    <row r="46" spans="2:20" ht="15.75" customHeight="1" x14ac:dyDescent="0.3">
      <c r="B46" s="210"/>
      <c r="C46" s="211"/>
      <c r="D46" s="211"/>
      <c r="E46" s="211"/>
      <c r="F46" s="144"/>
      <c r="G46" s="213"/>
      <c r="H46" s="213"/>
      <c r="I46" s="213"/>
      <c r="J46" s="213"/>
      <c r="K46" s="213"/>
      <c r="L46" s="213"/>
      <c r="M46" s="163"/>
      <c r="N46" s="209"/>
      <c r="O46" s="215"/>
      <c r="P46" s="215"/>
      <c r="Q46" s="215"/>
    </row>
    <row r="47" spans="2:20" ht="15.75" customHeight="1" x14ac:dyDescent="0.3">
      <c r="B47" s="210"/>
      <c r="C47" s="211"/>
      <c r="D47" s="211"/>
      <c r="E47" s="211"/>
      <c r="F47" s="144"/>
      <c r="G47" s="213"/>
      <c r="H47" s="213"/>
      <c r="I47" s="213"/>
      <c r="J47" s="213"/>
      <c r="K47" s="213"/>
      <c r="L47" s="213"/>
      <c r="M47" s="163"/>
      <c r="N47" s="209"/>
      <c r="O47" s="215"/>
      <c r="P47" s="215"/>
      <c r="Q47" s="215"/>
    </row>
    <row r="48" spans="2:20" ht="15.75" customHeight="1" x14ac:dyDescent="0.3">
      <c r="B48" s="210"/>
      <c r="C48" s="211"/>
      <c r="D48" s="211"/>
      <c r="E48" s="211"/>
      <c r="F48" s="144"/>
      <c r="G48" s="213"/>
      <c r="H48" s="213"/>
      <c r="I48" s="213"/>
      <c r="J48" s="213"/>
      <c r="K48" s="213"/>
      <c r="L48" s="213"/>
      <c r="M48" s="163"/>
      <c r="N48" s="209"/>
      <c r="O48" s="215"/>
      <c r="P48" s="215"/>
      <c r="Q48" s="215"/>
    </row>
    <row r="49" spans="16:23" ht="15.75" customHeight="1" x14ac:dyDescent="0.3"/>
    <row r="50" spans="16:23" ht="15.75" customHeight="1" x14ac:dyDescent="0.3"/>
    <row r="51" spans="16:23" ht="15.75" customHeight="1" x14ac:dyDescent="0.3"/>
    <row r="52" spans="16:23" ht="15.75" customHeight="1" x14ac:dyDescent="0.3">
      <c r="P52" s="144"/>
      <c r="Q52" s="144"/>
      <c r="R52" s="144"/>
      <c r="S52" s="144"/>
      <c r="V52" s="135" t="s">
        <v>230</v>
      </c>
      <c r="W52" s="130">
        <f>W14</f>
        <v>26459.040000000001</v>
      </c>
    </row>
    <row r="53" spans="16:23" ht="15.75" customHeight="1" x14ac:dyDescent="0.3">
      <c r="P53" s="165"/>
      <c r="Q53" s="144"/>
      <c r="R53" s="144"/>
      <c r="S53" s="144"/>
      <c r="T53" s="165"/>
    </row>
    <row r="54" spans="16:23" ht="15.75" customHeight="1" x14ac:dyDescent="0.3">
      <c r="P54" s="144"/>
      <c r="Q54" s="144"/>
      <c r="R54" s="144"/>
      <c r="S54" s="144"/>
    </row>
    <row r="55" spans="16:23" ht="15.75" customHeight="1" x14ac:dyDescent="0.3">
      <c r="P55" s="144"/>
      <c r="Q55" s="144"/>
      <c r="R55" s="144"/>
      <c r="S55" s="144"/>
    </row>
    <row r="56" spans="16:23" ht="15.75" customHeight="1" x14ac:dyDescent="0.3"/>
    <row r="57" spans="16:23" ht="15.75" customHeight="1" x14ac:dyDescent="0.3"/>
    <row r="58" spans="16:23" ht="15.75" customHeight="1" x14ac:dyDescent="0.3"/>
    <row r="59" spans="16:23" ht="15.75" customHeight="1" x14ac:dyDescent="0.3"/>
    <row r="60" spans="16:23" ht="15.75" customHeight="1" x14ac:dyDescent="0.3"/>
    <row r="61" spans="16:23" ht="15.75" customHeight="1" x14ac:dyDescent="0.3"/>
    <row r="62" spans="16:23" ht="15.75" customHeight="1" x14ac:dyDescent="0.3"/>
    <row r="63" spans="16:23" ht="15.75" customHeight="1" x14ac:dyDescent="0.3"/>
    <row r="64" spans="16:23" ht="15.75" customHeight="1" x14ac:dyDescent="0.3"/>
    <row r="65" ht="15.75" customHeight="1" x14ac:dyDescent="0.3"/>
    <row r="66" ht="15.75" customHeight="1" x14ac:dyDescent="0.3"/>
    <row r="67" ht="15.75" customHeight="1" x14ac:dyDescent="0.3"/>
  </sheetData>
  <mergeCells count="7">
    <mergeCell ref="U4:W4"/>
    <mergeCell ref="U5:W5"/>
    <mergeCell ref="B30:I30"/>
    <mergeCell ref="B23:G23"/>
    <mergeCell ref="B18:G18"/>
    <mergeCell ref="B20:G20"/>
    <mergeCell ref="B22:G22"/>
  </mergeCells>
  <conditionalFormatting sqref="A8:G9 A10:I13 R8:S13 U8:X13 J8:P13">
    <cfRule type="expression" dxfId="193" priority="4">
      <formula>MOD(ROW(),2)=0</formula>
    </cfRule>
  </conditionalFormatting>
  <conditionalFormatting sqref="H8:I8">
    <cfRule type="expression" dxfId="192" priority="3">
      <formula>MOD(ROW(),2)=0</formula>
    </cfRule>
  </conditionalFormatting>
  <conditionalFormatting sqref="H9:I9">
    <cfRule type="expression" dxfId="191" priority="2">
      <formula>MOD(ROW(),2)=0</formula>
    </cfRule>
  </conditionalFormatting>
  <conditionalFormatting sqref="A7:P7 R7:S7 U7:X7">
    <cfRule type="expression" dxfId="190" priority="1">
      <formula>MOD(ROW(),2)=0</formula>
    </cfRule>
  </conditionalFormatting>
  <hyperlinks>
    <hyperlink ref="B23" r:id="rId1" xr:uid="{00000000-0004-0000-0B00-000000000000}"/>
  </hyperlinks>
  <printOptions horizontalCentered="1" gridLines="1"/>
  <pageMargins left="0" right="0" top="0.75" bottom="0.75" header="0.3" footer="0.3"/>
  <pageSetup scale="53" orientation="landscape" horizontalDpi="1200" verticalDpi="12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FFCC"/>
    <pageSetUpPr fitToPage="1"/>
  </sheetPr>
  <dimension ref="A1:Y67"/>
  <sheetViews>
    <sheetView showGridLines="0" zoomScale="80" zoomScaleNormal="80" workbookViewId="0">
      <pane xSplit="2" ySplit="6" topLeftCell="J7" activePane="bottomRight" state="frozen"/>
      <selection activeCell="H1" sqref="H1:I1048576"/>
      <selection pane="topRight" activeCell="H1" sqref="H1:I1048576"/>
      <selection pane="bottomLeft" activeCell="H1" sqref="H1:I1048576"/>
      <selection pane="bottomRight" activeCell="X32" sqref="X32"/>
    </sheetView>
  </sheetViews>
  <sheetFormatPr defaultColWidth="9.109375" defaultRowHeight="14.4" x14ac:dyDescent="0.3"/>
  <cols>
    <col min="1" max="1" width="7.88671875" style="135" customWidth="1"/>
    <col min="2" max="2" width="70.88671875" style="135" customWidth="1"/>
    <col min="3" max="3" width="23.88671875" style="135" customWidth="1"/>
    <col min="4" max="4" width="14.33203125" style="135" customWidth="1"/>
    <col min="5" max="5" width="9.109375" style="135" customWidth="1"/>
    <col min="6" max="6" width="19.44140625" style="135" customWidth="1"/>
    <col min="7" max="7" width="23" style="135" customWidth="1"/>
    <col min="8" max="8" width="10.6640625" style="137" customWidth="1"/>
    <col min="9" max="9" width="12.109375" style="137" customWidth="1"/>
    <col min="10" max="10" width="13.6640625" style="135" customWidth="1"/>
    <col min="11" max="11" width="19.88671875" style="135" bestFit="1" customWidth="1"/>
    <col min="12" max="12" width="11.5546875" style="135" customWidth="1"/>
    <col min="13" max="13" width="20.44140625" style="135" customWidth="1"/>
    <col min="14" max="14" width="16" style="135" bestFit="1" customWidth="1"/>
    <col min="15" max="15" width="14.6640625" style="135" customWidth="1"/>
    <col min="16" max="16" width="16" style="135" bestFit="1" customWidth="1"/>
    <col min="17" max="17" width="3.6640625" style="135" customWidth="1"/>
    <col min="18" max="19" width="15.88671875" style="135" customWidth="1"/>
    <col min="20" max="20" width="3.6640625" style="135" customWidth="1"/>
    <col min="21" max="21" width="15.109375" style="135" bestFit="1" customWidth="1"/>
    <col min="22" max="22" width="16.6640625" style="135" bestFit="1" customWidth="1"/>
    <col min="23" max="23" width="15.88671875" style="135" bestFit="1" customWidth="1"/>
    <col min="24" max="24" width="14.33203125" style="135" customWidth="1"/>
    <col min="25" max="16384" width="9.109375" style="135"/>
  </cols>
  <sheetData>
    <row r="1" spans="1:25" ht="15.75" customHeight="1" x14ac:dyDescent="0.3">
      <c r="A1" s="132" t="s">
        <v>15</v>
      </c>
    </row>
    <row r="2" spans="1:25" ht="15.75" customHeight="1" x14ac:dyDescent="0.3">
      <c r="A2" s="138" t="str">
        <f>'#3345 Career Academy of the PB '!A2</f>
        <v>Federal Grant Allocations/Reimbursements as of: 03/31/2024</v>
      </c>
      <c r="B2" s="199"/>
      <c r="N2" s="140"/>
      <c r="O2" s="140"/>
      <c r="Q2" s="141"/>
      <c r="R2" s="141"/>
      <c r="S2" s="141"/>
      <c r="T2" s="141"/>
    </row>
    <row r="3" spans="1:25" ht="15.75" customHeight="1" x14ac:dyDescent="0.3">
      <c r="A3" s="142" t="s">
        <v>54</v>
      </c>
      <c r="B3" s="132"/>
      <c r="D3" s="132"/>
      <c r="E3" s="132"/>
      <c r="F3" s="132"/>
      <c r="N3" s="144"/>
      <c r="O3" s="144"/>
      <c r="P3" s="144"/>
      <c r="Q3" s="141"/>
      <c r="R3" s="141"/>
      <c r="S3" s="141"/>
      <c r="T3" s="141"/>
      <c r="U3" s="136"/>
      <c r="V3" s="143"/>
    </row>
    <row r="4" spans="1:25" ht="15.75" customHeight="1" x14ac:dyDescent="0.3">
      <c r="A4" s="132" t="s">
        <v>143</v>
      </c>
      <c r="N4" s="145"/>
      <c r="O4" s="145"/>
      <c r="P4" s="145"/>
      <c r="Q4" s="146"/>
      <c r="R4" s="141"/>
      <c r="S4" s="141"/>
      <c r="T4" s="146"/>
      <c r="U4" s="594" t="s">
        <v>263</v>
      </c>
      <c r="V4" s="594"/>
      <c r="W4" s="594"/>
      <c r="X4" s="147"/>
    </row>
    <row r="5" spans="1:25" ht="15" thickBot="1" x14ac:dyDescent="0.35">
      <c r="A5" s="137"/>
      <c r="H5" s="148"/>
      <c r="I5" s="148"/>
      <c r="N5" s="145"/>
      <c r="O5" s="145"/>
      <c r="P5" s="145"/>
      <c r="Q5" s="146"/>
      <c r="R5" s="150"/>
      <c r="S5" s="150"/>
      <c r="T5" s="146"/>
      <c r="U5" s="593"/>
      <c r="V5" s="593"/>
      <c r="W5" s="593"/>
      <c r="X5" s="151"/>
    </row>
    <row r="6" spans="1:25" ht="60" customHeight="1"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145"/>
      <c r="R6" s="154" t="s">
        <v>264</v>
      </c>
      <c r="S6" s="155" t="s">
        <v>265</v>
      </c>
      <c r="T6" s="200"/>
      <c r="U6" s="345" t="s">
        <v>223</v>
      </c>
      <c r="V6" s="346" t="s">
        <v>251</v>
      </c>
      <c r="W6" s="347" t="s">
        <v>252</v>
      </c>
      <c r="X6" s="159" t="str">
        <f>'#3345 Career Academy of the PB '!X6</f>
        <v>Available Budget as of 03/31/2024</v>
      </c>
    </row>
    <row r="7" spans="1:25" ht="15.75" customHeight="1" x14ac:dyDescent="0.3">
      <c r="A7" s="137">
        <v>4426</v>
      </c>
      <c r="B7" s="135" t="s">
        <v>240</v>
      </c>
      <c r="C7" s="289" t="s">
        <v>232</v>
      </c>
      <c r="D7" s="137" t="s">
        <v>175</v>
      </c>
      <c r="E7" s="137" t="s">
        <v>217</v>
      </c>
      <c r="F7" s="135" t="s">
        <v>176</v>
      </c>
      <c r="G7" s="135" t="s">
        <v>7</v>
      </c>
      <c r="H7" s="296">
        <v>0.05</v>
      </c>
      <c r="I7" s="296">
        <v>0.1265</v>
      </c>
      <c r="J7" s="169">
        <v>45199</v>
      </c>
      <c r="K7" s="169">
        <v>45199</v>
      </c>
      <c r="L7" s="169">
        <v>44201</v>
      </c>
      <c r="M7" s="137" t="s">
        <v>178</v>
      </c>
      <c r="N7" s="507">
        <v>426497.35</v>
      </c>
      <c r="O7" s="364">
        <v>0</v>
      </c>
      <c r="P7" s="365">
        <f t="shared" ref="P7:P17" si="0">N7+O7</f>
        <v>426497.35</v>
      </c>
      <c r="Q7" s="130"/>
      <c r="R7" s="378">
        <v>277504.92</v>
      </c>
      <c r="S7" s="365">
        <f t="shared" ref="S7:S18" si="1">P7-R7</f>
        <v>148992.43</v>
      </c>
      <c r="T7" s="175"/>
      <c r="U7" s="537">
        <v>0</v>
      </c>
      <c r="V7" s="364">
        <v>0</v>
      </c>
      <c r="W7" s="452">
        <f t="shared" ref="W7:W18" si="2">U7+V7</f>
        <v>0</v>
      </c>
      <c r="X7" s="428">
        <v>0</v>
      </c>
      <c r="Y7" s="135" t="s">
        <v>326</v>
      </c>
    </row>
    <row r="8" spans="1:25" ht="15.75" customHeight="1" x14ac:dyDescent="0.3">
      <c r="A8" s="137">
        <v>4427</v>
      </c>
      <c r="B8" s="135" t="s">
        <v>181</v>
      </c>
      <c r="C8" s="289" t="s">
        <v>232</v>
      </c>
      <c r="D8" s="137" t="s">
        <v>175</v>
      </c>
      <c r="E8" s="137" t="s">
        <v>216</v>
      </c>
      <c r="F8" s="135" t="s">
        <v>183</v>
      </c>
      <c r="G8" s="135" t="s">
        <v>7</v>
      </c>
      <c r="H8" s="296">
        <v>0.05</v>
      </c>
      <c r="I8" s="296">
        <v>0.1265</v>
      </c>
      <c r="J8" s="169">
        <v>45199</v>
      </c>
      <c r="K8" s="169">
        <v>45199</v>
      </c>
      <c r="L8" s="169">
        <v>44201</v>
      </c>
      <c r="M8" s="137" t="s">
        <v>179</v>
      </c>
      <c r="N8" s="363">
        <v>48676.33</v>
      </c>
      <c r="O8" s="364">
        <v>0</v>
      </c>
      <c r="P8" s="365">
        <f t="shared" si="0"/>
        <v>48676.33</v>
      </c>
      <c r="Q8" s="130"/>
      <c r="R8" s="378">
        <v>46472.24</v>
      </c>
      <c r="S8" s="365">
        <f t="shared" si="1"/>
        <v>2204.0900000000038</v>
      </c>
      <c r="T8" s="175"/>
      <c r="U8" s="378"/>
      <c r="V8" s="364">
        <v>0</v>
      </c>
      <c r="W8" s="452">
        <f t="shared" si="2"/>
        <v>0</v>
      </c>
      <c r="X8" s="428">
        <v>0</v>
      </c>
      <c r="Y8" s="135" t="s">
        <v>326</v>
      </c>
    </row>
    <row r="9" spans="1:25" ht="15.75" customHeight="1" x14ac:dyDescent="0.3">
      <c r="A9" s="137">
        <v>4428</v>
      </c>
      <c r="B9" s="135" t="s">
        <v>191</v>
      </c>
      <c r="C9" s="289" t="s">
        <v>232</v>
      </c>
      <c r="D9" s="137" t="s">
        <v>175</v>
      </c>
      <c r="E9" s="137" t="s">
        <v>210</v>
      </c>
      <c r="F9" s="135" t="s">
        <v>192</v>
      </c>
      <c r="G9" s="135" t="s">
        <v>7</v>
      </c>
      <c r="H9" s="296">
        <v>0.05</v>
      </c>
      <c r="I9" s="296">
        <v>0.1265</v>
      </c>
      <c r="J9" s="169">
        <v>45199</v>
      </c>
      <c r="K9" s="169">
        <v>45199</v>
      </c>
      <c r="L9" s="169">
        <v>44201</v>
      </c>
      <c r="M9" s="137" t="s">
        <v>201</v>
      </c>
      <c r="N9" s="363">
        <v>30705.03</v>
      </c>
      <c r="O9" s="364">
        <v>0</v>
      </c>
      <c r="P9" s="365">
        <f t="shared" si="0"/>
        <v>30705.03</v>
      </c>
      <c r="Q9" s="130"/>
      <c r="R9" s="378">
        <v>0</v>
      </c>
      <c r="S9" s="365">
        <f t="shared" si="1"/>
        <v>30705.03</v>
      </c>
      <c r="T9" s="175"/>
      <c r="U9" s="378"/>
      <c r="V9" s="364"/>
      <c r="W9" s="452"/>
      <c r="X9" s="428">
        <v>0</v>
      </c>
      <c r="Y9" s="135" t="s">
        <v>326</v>
      </c>
    </row>
    <row r="10" spans="1:25" ht="15.75" customHeight="1" x14ac:dyDescent="0.3">
      <c r="A10" s="137">
        <v>4429</v>
      </c>
      <c r="B10" s="135" t="s">
        <v>343</v>
      </c>
      <c r="C10" s="289" t="s">
        <v>232</v>
      </c>
      <c r="D10" s="137" t="s">
        <v>175</v>
      </c>
      <c r="E10" s="137" t="s">
        <v>215</v>
      </c>
      <c r="F10" s="135" t="s">
        <v>190</v>
      </c>
      <c r="G10" s="135" t="s">
        <v>7</v>
      </c>
      <c r="H10" s="296">
        <v>0.05</v>
      </c>
      <c r="I10" s="296">
        <v>0.1265</v>
      </c>
      <c r="J10" s="169">
        <v>45199</v>
      </c>
      <c r="K10" s="169">
        <v>45199</v>
      </c>
      <c r="L10" s="169">
        <v>44201</v>
      </c>
      <c r="M10" s="137" t="s">
        <v>200</v>
      </c>
      <c r="N10" s="363">
        <v>3924.91</v>
      </c>
      <c r="O10" s="364">
        <v>0</v>
      </c>
      <c r="P10" s="365">
        <f t="shared" si="0"/>
        <v>3924.91</v>
      </c>
      <c r="Q10" s="130"/>
      <c r="R10" s="378">
        <v>0</v>
      </c>
      <c r="S10" s="365">
        <f t="shared" si="1"/>
        <v>3924.91</v>
      </c>
      <c r="T10" s="175"/>
      <c r="U10" s="378"/>
      <c r="V10" s="364"/>
      <c r="W10" s="452"/>
      <c r="X10" s="428">
        <v>0</v>
      </c>
      <c r="Y10" s="147" t="s">
        <v>326</v>
      </c>
    </row>
    <row r="11" spans="1:25" ht="15.75" customHeight="1" x14ac:dyDescent="0.3">
      <c r="A11" s="137">
        <v>4452</v>
      </c>
      <c r="B11" s="135" t="s">
        <v>297</v>
      </c>
      <c r="C11" s="518" t="s">
        <v>185</v>
      </c>
      <c r="D11" s="137" t="s">
        <v>186</v>
      </c>
      <c r="E11" s="137" t="s">
        <v>275</v>
      </c>
      <c r="F11" s="135" t="s">
        <v>276</v>
      </c>
      <c r="G11" s="135" t="s">
        <v>7</v>
      </c>
      <c r="H11" s="296">
        <v>0.05</v>
      </c>
      <c r="I11" s="296">
        <v>0.1265</v>
      </c>
      <c r="J11" s="169">
        <v>45565</v>
      </c>
      <c r="K11" s="169">
        <v>45565</v>
      </c>
      <c r="L11" s="169">
        <v>44279</v>
      </c>
      <c r="M11" s="137" t="s">
        <v>188</v>
      </c>
      <c r="N11" s="363">
        <v>416886.72</v>
      </c>
      <c r="O11" s="364">
        <v>65.3</v>
      </c>
      <c r="P11" s="365">
        <f t="shared" si="0"/>
        <v>416952.01999999996</v>
      </c>
      <c r="Q11" s="130"/>
      <c r="R11" s="378">
        <v>188815.49</v>
      </c>
      <c r="S11" s="365">
        <f t="shared" si="1"/>
        <v>228136.52999999997</v>
      </c>
      <c r="T11" s="175"/>
      <c r="U11" s="378"/>
      <c r="V11" s="364"/>
      <c r="W11" s="452"/>
      <c r="X11" s="428">
        <f t="shared" ref="X11:X17" si="3">S11-W11</f>
        <v>228136.52999999997</v>
      </c>
    </row>
    <row r="12" spans="1:25" ht="15.75" customHeight="1" x14ac:dyDescent="0.3">
      <c r="A12" s="137">
        <v>4454</v>
      </c>
      <c r="B12" s="135" t="s">
        <v>298</v>
      </c>
      <c r="C12" s="518" t="s">
        <v>185</v>
      </c>
      <c r="D12" s="137" t="s">
        <v>186</v>
      </c>
      <c r="E12" s="137" t="s">
        <v>277</v>
      </c>
      <c r="F12" s="135" t="s">
        <v>290</v>
      </c>
      <c r="G12" s="135" t="s">
        <v>7</v>
      </c>
      <c r="H12" s="296">
        <v>0.05</v>
      </c>
      <c r="I12" s="296">
        <v>0.1265</v>
      </c>
      <c r="J12" s="169">
        <v>45565</v>
      </c>
      <c r="K12" s="169">
        <v>45565</v>
      </c>
      <c r="L12" s="169">
        <v>44279</v>
      </c>
      <c r="M12" s="137" t="s">
        <v>244</v>
      </c>
      <c r="N12" s="363">
        <v>21596.639999999999</v>
      </c>
      <c r="O12" s="364">
        <v>397.91</v>
      </c>
      <c r="P12" s="365">
        <f t="shared" si="0"/>
        <v>21994.55</v>
      </c>
      <c r="Q12" s="130"/>
      <c r="R12" s="378"/>
      <c r="S12" s="365">
        <f t="shared" si="1"/>
        <v>21994.55</v>
      </c>
      <c r="T12" s="175"/>
      <c r="U12" s="378"/>
      <c r="V12" s="364"/>
      <c r="W12" s="452"/>
      <c r="X12" s="428">
        <f t="shared" si="3"/>
        <v>21994.55</v>
      </c>
    </row>
    <row r="13" spans="1:25" ht="15.75" customHeight="1" x14ac:dyDescent="0.3">
      <c r="A13" s="137">
        <v>4457</v>
      </c>
      <c r="B13" s="135" t="s">
        <v>299</v>
      </c>
      <c r="C13" s="518" t="s">
        <v>185</v>
      </c>
      <c r="D13" s="137" t="s">
        <v>186</v>
      </c>
      <c r="E13" s="137" t="s">
        <v>279</v>
      </c>
      <c r="F13" s="135" t="s">
        <v>278</v>
      </c>
      <c r="G13" s="135" t="s">
        <v>7</v>
      </c>
      <c r="H13" s="296">
        <v>0.05</v>
      </c>
      <c r="I13" s="296">
        <v>0.1265</v>
      </c>
      <c r="J13" s="169">
        <v>45565</v>
      </c>
      <c r="K13" s="169">
        <v>45565</v>
      </c>
      <c r="L13" s="169">
        <v>44279</v>
      </c>
      <c r="M13" s="137" t="s">
        <v>280</v>
      </c>
      <c r="N13" s="363">
        <v>10279.36</v>
      </c>
      <c r="O13" s="364"/>
      <c r="P13" s="365">
        <f t="shared" si="0"/>
        <v>10279.36</v>
      </c>
      <c r="Q13" s="130"/>
      <c r="R13" s="378"/>
      <c r="S13" s="365">
        <f t="shared" si="1"/>
        <v>10279.36</v>
      </c>
      <c r="T13" s="175"/>
      <c r="U13" s="378"/>
      <c r="V13" s="364"/>
      <c r="W13" s="452"/>
      <c r="X13" s="428">
        <f t="shared" si="3"/>
        <v>10279.36</v>
      </c>
    </row>
    <row r="14" spans="1:25" ht="15.75" customHeight="1" x14ac:dyDescent="0.3">
      <c r="A14" s="137">
        <v>4459</v>
      </c>
      <c r="B14" s="135" t="s">
        <v>212</v>
      </c>
      <c r="C14" s="518" t="s">
        <v>185</v>
      </c>
      <c r="D14" s="137" t="s">
        <v>186</v>
      </c>
      <c r="E14" s="137" t="s">
        <v>213</v>
      </c>
      <c r="F14" s="135" t="s">
        <v>187</v>
      </c>
      <c r="G14" s="135" t="s">
        <v>7</v>
      </c>
      <c r="H14" s="296">
        <v>0.05</v>
      </c>
      <c r="I14" s="296">
        <v>0.1265</v>
      </c>
      <c r="J14" s="169">
        <v>45565</v>
      </c>
      <c r="K14" s="169">
        <v>45565</v>
      </c>
      <c r="L14" s="169">
        <v>44279</v>
      </c>
      <c r="M14" s="137" t="s">
        <v>188</v>
      </c>
      <c r="N14" s="363">
        <v>1667546.88</v>
      </c>
      <c r="O14" s="364">
        <v>261.22000000000003</v>
      </c>
      <c r="P14" s="365">
        <f t="shared" si="0"/>
        <v>1667808.0999999999</v>
      </c>
      <c r="Q14" s="130"/>
      <c r="R14" s="378">
        <v>751601.04</v>
      </c>
      <c r="S14" s="365">
        <f t="shared" si="1"/>
        <v>916207.05999999982</v>
      </c>
      <c r="T14" s="175"/>
      <c r="U14" s="378"/>
      <c r="V14" s="364"/>
      <c r="W14" s="452"/>
      <c r="X14" s="428">
        <f t="shared" si="3"/>
        <v>916207.05999999982</v>
      </c>
    </row>
    <row r="15" spans="1:25" ht="15.75" customHeight="1" x14ac:dyDescent="0.3">
      <c r="A15" s="137">
        <v>4461</v>
      </c>
      <c r="B15" s="135" t="s">
        <v>300</v>
      </c>
      <c r="C15" s="518" t="s">
        <v>185</v>
      </c>
      <c r="D15" s="137" t="s">
        <v>186</v>
      </c>
      <c r="E15" s="137" t="s">
        <v>281</v>
      </c>
      <c r="F15" s="135" t="s">
        <v>282</v>
      </c>
      <c r="G15" s="135" t="s">
        <v>7</v>
      </c>
      <c r="H15" s="296">
        <v>0.05</v>
      </c>
      <c r="I15" s="296">
        <v>0.1265</v>
      </c>
      <c r="J15" s="169">
        <v>45565</v>
      </c>
      <c r="K15" s="169">
        <v>45565</v>
      </c>
      <c r="L15" s="169">
        <v>44279</v>
      </c>
      <c r="M15" s="137" t="s">
        <v>283</v>
      </c>
      <c r="N15" s="363">
        <v>11492.01</v>
      </c>
      <c r="O15" s="364"/>
      <c r="P15" s="365">
        <f t="shared" si="0"/>
        <v>11492.01</v>
      </c>
      <c r="Q15" s="130"/>
      <c r="R15" s="378"/>
      <c r="S15" s="365">
        <f t="shared" si="1"/>
        <v>11492.01</v>
      </c>
      <c r="T15" s="175"/>
      <c r="U15" s="378"/>
      <c r="V15" s="364"/>
      <c r="W15" s="452"/>
      <c r="X15" s="428">
        <f t="shared" si="3"/>
        <v>11492.01</v>
      </c>
    </row>
    <row r="16" spans="1:25" ht="15.75" customHeight="1" x14ac:dyDescent="0.3">
      <c r="A16" s="137">
        <v>4462</v>
      </c>
      <c r="B16" s="135" t="s">
        <v>301</v>
      </c>
      <c r="C16" s="518" t="s">
        <v>185</v>
      </c>
      <c r="D16" s="137" t="s">
        <v>186</v>
      </c>
      <c r="E16" s="137" t="s">
        <v>284</v>
      </c>
      <c r="F16" s="135" t="s">
        <v>285</v>
      </c>
      <c r="G16" s="135" t="s">
        <v>7</v>
      </c>
      <c r="H16" s="296">
        <v>0.05</v>
      </c>
      <c r="I16" s="296">
        <v>0.1265</v>
      </c>
      <c r="J16" s="169">
        <v>45565</v>
      </c>
      <c r="K16" s="169">
        <v>45565</v>
      </c>
      <c r="L16" s="169">
        <v>44279</v>
      </c>
      <c r="M16" s="137" t="s">
        <v>286</v>
      </c>
      <c r="N16" s="363">
        <v>17024.64</v>
      </c>
      <c r="O16" s="364"/>
      <c r="P16" s="365">
        <f t="shared" si="0"/>
        <v>17024.64</v>
      </c>
      <c r="Q16" s="130"/>
      <c r="R16" s="378"/>
      <c r="S16" s="365">
        <f t="shared" si="1"/>
        <v>17024.64</v>
      </c>
      <c r="T16" s="175"/>
      <c r="U16" s="378"/>
      <c r="V16" s="364"/>
      <c r="W16" s="452"/>
      <c r="X16" s="428">
        <f t="shared" si="3"/>
        <v>17024.64</v>
      </c>
    </row>
    <row r="17" spans="1:25" ht="15.75" customHeight="1" x14ac:dyDescent="0.3">
      <c r="A17" s="137">
        <v>4463</v>
      </c>
      <c r="B17" s="135" t="s">
        <v>302</v>
      </c>
      <c r="C17" s="518" t="s">
        <v>185</v>
      </c>
      <c r="D17" s="137" t="s">
        <v>186</v>
      </c>
      <c r="E17" s="137" t="s">
        <v>287</v>
      </c>
      <c r="F17" s="135" t="s">
        <v>288</v>
      </c>
      <c r="G17" s="135" t="s">
        <v>7</v>
      </c>
      <c r="H17" s="296">
        <v>0.05</v>
      </c>
      <c r="I17" s="296">
        <v>0.1265</v>
      </c>
      <c r="J17" s="169">
        <v>45565</v>
      </c>
      <c r="K17" s="169">
        <v>45565</v>
      </c>
      <c r="L17" s="169">
        <v>44279</v>
      </c>
      <c r="M17" s="137" t="s">
        <v>289</v>
      </c>
      <c r="N17" s="363">
        <v>57412.7</v>
      </c>
      <c r="O17" s="364"/>
      <c r="P17" s="365">
        <f t="shared" si="0"/>
        <v>57412.7</v>
      </c>
      <c r="Q17" s="130"/>
      <c r="R17" s="378"/>
      <c r="S17" s="365">
        <f t="shared" si="1"/>
        <v>57412.7</v>
      </c>
      <c r="T17" s="175"/>
      <c r="U17" s="378"/>
      <c r="V17" s="364"/>
      <c r="W17" s="452"/>
      <c r="X17" s="428">
        <f t="shared" si="3"/>
        <v>57412.7</v>
      </c>
    </row>
    <row r="18" spans="1:25" ht="15.75" customHeight="1" x14ac:dyDescent="0.3">
      <c r="A18" s="137">
        <v>4464</v>
      </c>
      <c r="B18" s="135" t="s">
        <v>239</v>
      </c>
      <c r="C18" s="289" t="s">
        <v>235</v>
      </c>
      <c r="D18" s="137" t="s">
        <v>175</v>
      </c>
      <c r="E18" s="137" t="s">
        <v>225</v>
      </c>
      <c r="F18" s="135" t="s">
        <v>226</v>
      </c>
      <c r="G18" s="135" t="s">
        <v>7</v>
      </c>
      <c r="H18" s="296">
        <v>0.05</v>
      </c>
      <c r="I18" s="296">
        <v>0.1265</v>
      </c>
      <c r="J18" s="169">
        <v>45199</v>
      </c>
      <c r="K18" s="169">
        <v>45199</v>
      </c>
      <c r="L18" s="169">
        <v>44201</v>
      </c>
      <c r="M18" s="137" t="s">
        <v>234</v>
      </c>
      <c r="N18" s="379">
        <v>257799.96</v>
      </c>
      <c r="O18" s="401">
        <v>0</v>
      </c>
      <c r="P18" s="381">
        <f t="shared" ref="P18" si="4">N18+O18</f>
        <v>257799.96</v>
      </c>
      <c r="Q18" s="175"/>
      <c r="R18" s="409">
        <v>125799.96</v>
      </c>
      <c r="S18" s="381">
        <f t="shared" si="1"/>
        <v>132000</v>
      </c>
      <c r="T18" s="175"/>
      <c r="U18" s="409"/>
      <c r="V18" s="380">
        <v>0</v>
      </c>
      <c r="W18" s="453">
        <f t="shared" si="2"/>
        <v>0</v>
      </c>
      <c r="X18" s="456">
        <v>0</v>
      </c>
      <c r="Y18" s="135" t="s">
        <v>326</v>
      </c>
    </row>
    <row r="19" spans="1:25" ht="15.75" customHeight="1" thickBot="1" x14ac:dyDescent="0.35">
      <c r="C19" s="371"/>
      <c r="D19" s="182"/>
      <c r="E19" s="182"/>
      <c r="J19" s="198"/>
      <c r="K19" s="198"/>
      <c r="L19" s="198"/>
      <c r="M19" s="224" t="s">
        <v>38</v>
      </c>
      <c r="N19" s="366">
        <f>SUM(N7:N18)</f>
        <v>2969842.53</v>
      </c>
      <c r="O19" s="367">
        <f>SUM(O7:O18)</f>
        <v>724.43000000000006</v>
      </c>
      <c r="P19" s="368">
        <f>SUM(P7:P18)</f>
        <v>2970566.96</v>
      </c>
      <c r="Q19" s="130"/>
      <c r="R19" s="366">
        <f>SUM(R7:R18)</f>
        <v>1390193.65</v>
      </c>
      <c r="S19" s="368">
        <f>SUM(S7:S18)</f>
        <v>1580373.3099999996</v>
      </c>
      <c r="T19" s="175"/>
      <c r="U19" s="366">
        <f>SUM(U7:U18)</f>
        <v>0</v>
      </c>
      <c r="V19" s="367">
        <f t="shared" ref="V19:X19" si="5">SUM(V7:V18)</f>
        <v>0</v>
      </c>
      <c r="W19" s="367">
        <f t="shared" si="5"/>
        <v>0</v>
      </c>
      <c r="X19" s="457">
        <f t="shared" si="5"/>
        <v>1262546.8499999996</v>
      </c>
    </row>
    <row r="20" spans="1:25" ht="15.75" customHeight="1" thickTop="1" x14ac:dyDescent="0.3">
      <c r="C20" s="371"/>
      <c r="D20" s="182"/>
      <c r="E20" s="182"/>
      <c r="J20" s="198"/>
      <c r="K20" s="198"/>
      <c r="L20" s="198"/>
      <c r="M20" s="224"/>
      <c r="N20" s="171"/>
      <c r="O20" s="171"/>
      <c r="P20" s="171"/>
      <c r="R20" s="171"/>
      <c r="S20" s="171"/>
      <c r="T20" s="170"/>
      <c r="U20" s="141"/>
    </row>
    <row r="21" spans="1:25" ht="15.75" customHeight="1" x14ac:dyDescent="0.3">
      <c r="C21" s="371"/>
      <c r="D21" s="182"/>
      <c r="E21" s="182"/>
      <c r="J21" s="198"/>
      <c r="K21" s="198"/>
      <c r="L21" s="198"/>
      <c r="M21" s="224"/>
      <c r="N21" s="171"/>
      <c r="O21" s="171"/>
      <c r="P21" s="171"/>
      <c r="R21" s="171"/>
      <c r="S21" s="171"/>
      <c r="T21" s="170"/>
      <c r="U21" s="141"/>
    </row>
    <row r="22" spans="1:25" ht="15.75" customHeight="1" x14ac:dyDescent="0.3">
      <c r="B22" s="132" t="s">
        <v>111</v>
      </c>
      <c r="C22" s="182"/>
      <c r="D22" s="182"/>
      <c r="E22" s="182"/>
      <c r="M22" s="224"/>
      <c r="N22" s="171"/>
      <c r="O22" s="171"/>
      <c r="P22" s="171"/>
      <c r="R22" s="171"/>
      <c r="S22" s="171"/>
      <c r="T22" s="170"/>
      <c r="U22" s="141"/>
    </row>
    <row r="23" spans="1:25" ht="15.75" customHeight="1" x14ac:dyDescent="0.3">
      <c r="B23" s="596" t="s">
        <v>253</v>
      </c>
      <c r="C23" s="596"/>
      <c r="D23" s="596"/>
      <c r="E23" s="596"/>
      <c r="F23" s="596"/>
      <c r="G23" s="596"/>
      <c r="H23" s="177"/>
      <c r="I23" s="177"/>
      <c r="J23" s="176"/>
      <c r="M23" s="224"/>
      <c r="N23" s="171"/>
      <c r="O23" s="130"/>
      <c r="P23" s="130"/>
      <c r="Q23" s="130"/>
      <c r="R23" s="130"/>
      <c r="S23" s="130"/>
      <c r="T23" s="170"/>
      <c r="U23" s="141"/>
    </row>
    <row r="24" spans="1:25" ht="15.75" customHeight="1" x14ac:dyDescent="0.3">
      <c r="C24" s="182"/>
      <c r="D24" s="182"/>
      <c r="E24" s="182"/>
      <c r="M24" s="224"/>
      <c r="N24" s="171"/>
      <c r="O24" s="130"/>
      <c r="P24" s="130"/>
      <c r="Q24" s="130"/>
      <c r="R24" s="130"/>
      <c r="S24" s="130"/>
      <c r="T24" s="170"/>
      <c r="U24" s="141"/>
    </row>
    <row r="25" spans="1:25" ht="15.75" customHeight="1" x14ac:dyDescent="0.3">
      <c r="B25" s="596" t="s">
        <v>115</v>
      </c>
      <c r="C25" s="596"/>
      <c r="D25" s="596"/>
      <c r="E25" s="596"/>
      <c r="F25" s="596"/>
      <c r="G25" s="596"/>
      <c r="H25" s="177"/>
      <c r="I25" s="177"/>
      <c r="J25" s="176"/>
      <c r="M25" s="224"/>
      <c r="N25" s="171"/>
      <c r="O25" s="130"/>
      <c r="P25" s="130"/>
      <c r="Q25" s="130"/>
      <c r="R25" s="130"/>
      <c r="S25" s="130"/>
      <c r="T25" s="170"/>
      <c r="U25" s="141"/>
    </row>
    <row r="26" spans="1:25" ht="15.75" customHeight="1" x14ac:dyDescent="0.3">
      <c r="B26" s="176"/>
      <c r="C26" s="176"/>
      <c r="D26" s="176"/>
      <c r="E26" s="176"/>
      <c r="F26" s="176"/>
      <c r="G26" s="176"/>
      <c r="H26" s="177"/>
      <c r="I26" s="177"/>
      <c r="J26" s="176"/>
      <c r="M26" s="224"/>
      <c r="N26" s="171"/>
      <c r="O26" s="130"/>
      <c r="P26" s="130"/>
      <c r="Q26" s="130"/>
      <c r="R26" s="130"/>
      <c r="S26" s="130"/>
      <c r="T26" s="170"/>
      <c r="U26" s="141"/>
    </row>
    <row r="27" spans="1:25" ht="15.75" customHeight="1" x14ac:dyDescent="0.3">
      <c r="B27" s="596" t="s">
        <v>136</v>
      </c>
      <c r="C27" s="596"/>
      <c r="D27" s="596"/>
      <c r="E27" s="596"/>
      <c r="F27" s="596"/>
      <c r="G27" s="596"/>
      <c r="H27" s="177"/>
      <c r="I27" s="177"/>
      <c r="J27" s="176"/>
      <c r="M27" s="224"/>
      <c r="N27" s="171"/>
      <c r="O27" s="130"/>
      <c r="P27" s="130"/>
      <c r="Q27" s="130"/>
      <c r="R27" s="130"/>
      <c r="S27" s="130"/>
      <c r="T27" s="170"/>
      <c r="U27" s="141"/>
    </row>
    <row r="28" spans="1:25" ht="15.75" customHeight="1" x14ac:dyDescent="0.3">
      <c r="B28" s="609" t="s">
        <v>135</v>
      </c>
      <c r="C28" s="596"/>
      <c r="D28" s="596"/>
      <c r="E28" s="596"/>
      <c r="F28" s="596"/>
      <c r="G28" s="596"/>
      <c r="H28" s="177"/>
      <c r="I28" s="177"/>
      <c r="J28" s="176"/>
      <c r="M28" s="224"/>
      <c r="N28" s="171"/>
      <c r="O28" s="130"/>
      <c r="P28" s="130"/>
      <c r="Q28" s="130"/>
      <c r="R28" s="130"/>
      <c r="S28" s="130"/>
      <c r="T28" s="170"/>
      <c r="U28" s="141"/>
    </row>
    <row r="29" spans="1:25" ht="15.75" customHeight="1" x14ac:dyDescent="0.3">
      <c r="B29" s="176"/>
      <c r="C29" s="176"/>
      <c r="D29" s="176"/>
      <c r="E29" s="176"/>
      <c r="F29" s="176"/>
      <c r="G29" s="176"/>
      <c r="H29" s="177"/>
      <c r="I29" s="177"/>
      <c r="J29" s="176"/>
      <c r="M29" s="224"/>
      <c r="N29" s="171"/>
      <c r="O29" s="130"/>
      <c r="P29" s="130"/>
      <c r="Q29" s="130"/>
      <c r="R29" s="130"/>
      <c r="S29" s="130"/>
      <c r="T29" s="170"/>
      <c r="U29" s="141"/>
    </row>
    <row r="30" spans="1:25" ht="15.75" customHeight="1" x14ac:dyDescent="0.3">
      <c r="B30" s="131" t="s">
        <v>98</v>
      </c>
      <c r="C30" s="180" t="s">
        <v>101</v>
      </c>
      <c r="D30" s="180" t="s">
        <v>228</v>
      </c>
      <c r="E30" s="180"/>
      <c r="F30" s="176"/>
      <c r="G30" s="176"/>
      <c r="H30" s="177"/>
      <c r="I30" s="177"/>
      <c r="J30" s="176"/>
      <c r="M30" s="224"/>
      <c r="N30" s="171"/>
      <c r="O30" s="130"/>
      <c r="P30" s="130"/>
      <c r="Q30" s="130"/>
      <c r="R30" s="130"/>
      <c r="S30" s="130"/>
      <c r="T30" s="170"/>
      <c r="U30" s="141"/>
    </row>
    <row r="31" spans="1:25" ht="15.75" customHeight="1" x14ac:dyDescent="0.3">
      <c r="B31" s="135" t="s">
        <v>100</v>
      </c>
      <c r="C31" s="182" t="s">
        <v>103</v>
      </c>
      <c r="D31" s="182" t="s">
        <v>106</v>
      </c>
      <c r="E31" s="182"/>
      <c r="M31" s="224"/>
      <c r="N31" s="171"/>
      <c r="O31" s="130"/>
      <c r="P31" s="130"/>
      <c r="Q31" s="130"/>
      <c r="R31" s="130"/>
      <c r="S31" s="130"/>
      <c r="T31" s="170"/>
      <c r="U31" s="141"/>
    </row>
    <row r="32" spans="1:25" ht="15.75" customHeight="1" x14ac:dyDescent="0.3">
      <c r="B32" s="135" t="s">
        <v>237</v>
      </c>
      <c r="C32" s="182" t="s">
        <v>205</v>
      </c>
      <c r="D32" s="182" t="s">
        <v>206</v>
      </c>
      <c r="E32" s="182"/>
      <c r="M32" s="224"/>
      <c r="N32" s="171"/>
      <c r="O32" s="130"/>
      <c r="P32" s="130"/>
      <c r="Q32" s="130"/>
      <c r="R32" s="130"/>
      <c r="S32" s="130"/>
      <c r="T32" s="170"/>
      <c r="U32" s="141"/>
    </row>
    <row r="33" spans="1:21" ht="15.75" customHeight="1" x14ac:dyDescent="0.3">
      <c r="B33" s="135" t="s">
        <v>236</v>
      </c>
      <c r="C33" s="182" t="s">
        <v>205</v>
      </c>
      <c r="D33" s="182" t="s">
        <v>206</v>
      </c>
      <c r="E33" s="182"/>
      <c r="M33" s="224"/>
      <c r="N33" s="171"/>
      <c r="O33" s="130"/>
      <c r="P33" s="130"/>
      <c r="Q33" s="130"/>
      <c r="R33" s="130"/>
      <c r="S33" s="130"/>
      <c r="T33" s="170"/>
      <c r="U33" s="141"/>
    </row>
    <row r="34" spans="1:21" ht="15.75" customHeight="1" x14ac:dyDescent="0.3">
      <c r="E34" s="182"/>
      <c r="M34" s="224"/>
      <c r="N34" s="171"/>
      <c r="O34" s="171"/>
      <c r="P34" s="171"/>
      <c r="R34" s="171"/>
      <c r="S34" s="171"/>
      <c r="T34" s="170"/>
      <c r="U34" s="141"/>
    </row>
    <row r="35" spans="1:21" ht="15.75" customHeight="1" x14ac:dyDescent="0.3">
      <c r="C35" s="182"/>
      <c r="D35" s="182"/>
      <c r="E35" s="182"/>
      <c r="M35" s="224"/>
      <c r="N35" s="171"/>
      <c r="O35" s="171"/>
      <c r="P35" s="171"/>
      <c r="R35" s="171"/>
      <c r="S35" s="171"/>
      <c r="T35" s="170"/>
      <c r="U35" s="141"/>
    </row>
    <row r="36" spans="1:21" ht="15.75" customHeight="1" x14ac:dyDescent="0.3">
      <c r="B36" s="592" t="s">
        <v>269</v>
      </c>
      <c r="C36" s="592"/>
      <c r="D36" s="592"/>
      <c r="E36" s="592"/>
      <c r="F36" s="592"/>
      <c r="G36" s="592"/>
      <c r="H36" s="592"/>
      <c r="I36" s="592"/>
      <c r="M36" s="224"/>
      <c r="N36" s="171"/>
      <c r="O36" s="171"/>
      <c r="P36" s="171"/>
      <c r="R36" s="171"/>
      <c r="S36" s="171"/>
      <c r="T36" s="170"/>
      <c r="U36" s="141"/>
    </row>
    <row r="37" spans="1:21" ht="15.75" customHeight="1" x14ac:dyDescent="0.3">
      <c r="B37" s="128" t="s">
        <v>270</v>
      </c>
      <c r="C37" s="182"/>
      <c r="D37" s="182"/>
      <c r="E37" s="182"/>
      <c r="M37" s="224"/>
      <c r="N37" s="171"/>
      <c r="O37" s="171"/>
      <c r="P37" s="171"/>
      <c r="R37" s="171"/>
      <c r="S37" s="171"/>
      <c r="T37" s="170"/>
      <c r="U37" s="141"/>
    </row>
    <row r="38" spans="1:21" ht="15.75" customHeight="1" x14ac:dyDescent="0.3">
      <c r="C38" s="182"/>
      <c r="D38" s="182"/>
      <c r="E38" s="182"/>
      <c r="M38" s="224"/>
      <c r="N38" s="171"/>
      <c r="O38" s="171"/>
      <c r="P38" s="171"/>
      <c r="R38" s="171"/>
      <c r="S38" s="171"/>
      <c r="T38" s="170"/>
      <c r="U38" s="141"/>
    </row>
    <row r="39" spans="1:21" ht="15.75" customHeight="1" x14ac:dyDescent="0.3">
      <c r="A39" s="184"/>
      <c r="B39" s="184"/>
      <c r="C39" s="184"/>
      <c r="D39" s="184"/>
      <c r="E39" s="184"/>
      <c r="F39" s="184"/>
      <c r="G39" s="184"/>
      <c r="H39" s="186"/>
      <c r="I39" s="186"/>
      <c r="J39" s="184"/>
      <c r="K39" s="184"/>
      <c r="L39" s="184"/>
      <c r="M39" s="184"/>
      <c r="N39" s="184"/>
      <c r="O39" s="184"/>
      <c r="P39" s="184"/>
      <c r="Q39" s="184"/>
      <c r="R39" s="304" t="s">
        <v>256</v>
      </c>
      <c r="S39" s="184"/>
      <c r="T39" s="253"/>
    </row>
    <row r="40" spans="1:21" ht="15.75" customHeight="1" x14ac:dyDescent="0.3">
      <c r="A40" s="192"/>
      <c r="B40" s="188" t="s">
        <v>255</v>
      </c>
      <c r="C40" s="190" t="s">
        <v>2</v>
      </c>
      <c r="D40" s="190"/>
      <c r="E40" s="190"/>
      <c r="F40" s="190" t="s">
        <v>34</v>
      </c>
      <c r="G40" s="190" t="s">
        <v>35</v>
      </c>
      <c r="H40" s="190"/>
      <c r="I40" s="190"/>
      <c r="J40" s="190"/>
      <c r="K40" s="190"/>
      <c r="L40" s="190"/>
      <c r="M40" s="190" t="s">
        <v>36</v>
      </c>
      <c r="N40" s="190" t="s">
        <v>37</v>
      </c>
      <c r="O40" s="192"/>
      <c r="P40" s="192"/>
      <c r="Q40" s="192"/>
      <c r="R40" s="192" t="s">
        <v>81</v>
      </c>
      <c r="S40" s="192"/>
      <c r="T40" s="303"/>
    </row>
    <row r="41" spans="1:21" ht="15.75" customHeight="1" x14ac:dyDescent="0.3">
      <c r="B41" s="194"/>
      <c r="C41" s="146"/>
      <c r="D41" s="146"/>
      <c r="E41" s="146"/>
      <c r="F41" s="146"/>
      <c r="G41" s="146"/>
      <c r="H41" s="200"/>
      <c r="I41" s="200"/>
      <c r="J41" s="146"/>
      <c r="K41" s="146"/>
      <c r="L41" s="146"/>
      <c r="M41" s="146"/>
      <c r="N41" s="146"/>
    </row>
    <row r="42" spans="1:21" ht="15.75" customHeight="1" x14ac:dyDescent="0.3">
      <c r="B42" s="194"/>
      <c r="C42" s="146"/>
      <c r="D42" s="146"/>
      <c r="E42" s="146"/>
      <c r="F42" s="146"/>
      <c r="G42" s="146"/>
      <c r="H42" s="200"/>
      <c r="I42" s="200"/>
      <c r="J42" s="146"/>
      <c r="K42" s="146"/>
      <c r="L42" s="146"/>
      <c r="M42" s="146"/>
      <c r="N42" s="146"/>
      <c r="R42" s="302"/>
    </row>
    <row r="43" spans="1:21" ht="15.75" customHeight="1" x14ac:dyDescent="0.3">
      <c r="B43" s="194"/>
      <c r="C43" s="146"/>
      <c r="D43" s="146"/>
      <c r="E43" s="146"/>
      <c r="F43" s="146"/>
      <c r="G43" s="146"/>
      <c r="H43" s="200"/>
      <c r="I43" s="200"/>
      <c r="J43" s="146"/>
      <c r="K43" s="146"/>
      <c r="L43" s="146"/>
      <c r="M43" s="146"/>
      <c r="N43" s="146"/>
      <c r="R43" s="302"/>
    </row>
    <row r="44" spans="1:21" ht="15.75" customHeight="1" x14ac:dyDescent="0.3">
      <c r="B44" s="210"/>
      <c r="C44" s="211"/>
      <c r="D44" s="211"/>
      <c r="E44" s="211"/>
      <c r="F44" s="144"/>
      <c r="G44" s="213"/>
      <c r="H44" s="213"/>
      <c r="I44" s="213"/>
      <c r="J44" s="213"/>
      <c r="K44" s="213"/>
      <c r="L44" s="213"/>
      <c r="M44" s="163"/>
      <c r="N44" s="209"/>
      <c r="O44" s="215"/>
      <c r="P44" s="215"/>
      <c r="Q44" s="215"/>
    </row>
    <row r="45" spans="1:21" ht="15.75" customHeight="1" x14ac:dyDescent="0.3">
      <c r="B45" s="210"/>
      <c r="C45" s="211"/>
      <c r="D45" s="211"/>
      <c r="E45" s="211"/>
      <c r="F45" s="144"/>
      <c r="G45" s="213"/>
      <c r="H45" s="213"/>
      <c r="I45" s="213"/>
      <c r="J45" s="213"/>
      <c r="K45" s="213"/>
      <c r="L45" s="213"/>
      <c r="M45" s="163"/>
      <c r="N45" s="209"/>
      <c r="O45" s="215"/>
      <c r="P45" s="215"/>
      <c r="Q45" s="215"/>
    </row>
    <row r="46" spans="1:21" ht="15.75" customHeight="1" x14ac:dyDescent="0.3">
      <c r="B46" s="210"/>
      <c r="C46" s="211"/>
      <c r="D46" s="211"/>
      <c r="E46" s="211"/>
      <c r="F46" s="144"/>
      <c r="G46" s="213"/>
      <c r="H46" s="213"/>
      <c r="I46" s="213"/>
      <c r="J46" s="213"/>
      <c r="K46" s="213"/>
      <c r="L46" s="213"/>
      <c r="M46" s="163"/>
      <c r="N46" s="209"/>
      <c r="O46" s="215"/>
      <c r="P46" s="215"/>
      <c r="Q46" s="215"/>
    </row>
    <row r="47" spans="1:21" ht="15.75" customHeight="1" x14ac:dyDescent="0.3">
      <c r="B47" s="210"/>
      <c r="C47" s="211"/>
      <c r="D47" s="211"/>
      <c r="E47" s="211"/>
      <c r="F47" s="144"/>
      <c r="G47" s="213"/>
      <c r="H47" s="213"/>
      <c r="I47" s="213"/>
      <c r="J47" s="213"/>
      <c r="K47" s="213"/>
      <c r="L47" s="213"/>
      <c r="M47" s="163"/>
      <c r="N47" s="209"/>
      <c r="O47" s="215"/>
      <c r="P47" s="215"/>
      <c r="Q47" s="215"/>
    </row>
    <row r="48" spans="1:21" ht="15.75" customHeight="1" x14ac:dyDescent="0.3">
      <c r="B48" s="210"/>
      <c r="C48" s="211"/>
      <c r="D48" s="211"/>
      <c r="E48" s="211"/>
      <c r="F48" s="144"/>
      <c r="G48" s="213"/>
      <c r="H48" s="213"/>
      <c r="I48" s="213"/>
      <c r="J48" s="213"/>
      <c r="K48" s="213"/>
      <c r="L48" s="213"/>
      <c r="M48" s="163"/>
      <c r="N48" s="209"/>
      <c r="O48" s="215"/>
      <c r="P48" s="215"/>
      <c r="Q48" s="215"/>
    </row>
    <row r="49" spans="2:23" ht="15.75" customHeight="1" x14ac:dyDescent="0.3">
      <c r="B49" s="210"/>
      <c r="C49" s="211"/>
      <c r="D49" s="211"/>
      <c r="E49" s="211"/>
      <c r="F49" s="144"/>
      <c r="G49" s="213"/>
      <c r="H49" s="213"/>
      <c r="I49" s="213"/>
      <c r="J49" s="213"/>
      <c r="K49" s="213"/>
      <c r="L49" s="213"/>
      <c r="M49" s="163"/>
      <c r="N49" s="209"/>
      <c r="O49" s="215"/>
      <c r="P49" s="215"/>
      <c r="Q49" s="215"/>
    </row>
    <row r="50" spans="2:23" ht="15.75" customHeight="1" x14ac:dyDescent="0.3">
      <c r="B50" s="210"/>
      <c r="C50" s="211"/>
      <c r="D50" s="211"/>
      <c r="E50" s="211"/>
      <c r="F50" s="144"/>
      <c r="G50" s="213"/>
      <c r="H50" s="213"/>
      <c r="I50" s="213"/>
      <c r="J50" s="213"/>
      <c r="K50" s="213"/>
      <c r="L50" s="213"/>
      <c r="M50" s="163"/>
      <c r="N50" s="209"/>
      <c r="O50" s="215"/>
      <c r="P50" s="215"/>
      <c r="Q50" s="215"/>
      <c r="R50" s="144"/>
      <c r="S50" s="144"/>
      <c r="T50" s="144"/>
    </row>
    <row r="51" spans="2:23" ht="15.75" customHeight="1" x14ac:dyDescent="0.3">
      <c r="P51" s="165"/>
      <c r="Q51" s="144"/>
      <c r="R51" s="144"/>
      <c r="S51" s="144"/>
      <c r="T51" s="165"/>
    </row>
    <row r="52" spans="2:23" ht="15.75" customHeight="1" x14ac:dyDescent="0.3">
      <c r="P52" s="144"/>
      <c r="Q52" s="144"/>
      <c r="R52" s="144"/>
      <c r="S52" s="144"/>
      <c r="T52" s="144"/>
      <c r="V52" s="135" t="s">
        <v>230</v>
      </c>
      <c r="W52" s="171">
        <f>W19</f>
        <v>0</v>
      </c>
    </row>
    <row r="53" spans="2:23" ht="15.75" customHeight="1" x14ac:dyDescent="0.3">
      <c r="P53" s="144"/>
      <c r="Q53" s="144"/>
      <c r="R53" s="144"/>
      <c r="S53" s="144"/>
      <c r="T53" s="144"/>
    </row>
    <row r="54" spans="2:23" ht="15.75" customHeight="1" x14ac:dyDescent="0.3"/>
    <row r="55" spans="2:23" ht="15.75" customHeight="1" x14ac:dyDescent="0.3"/>
    <row r="56" spans="2:23" ht="15.75" customHeight="1" x14ac:dyDescent="0.3">
      <c r="W56" s="171"/>
    </row>
    <row r="57" spans="2:23" ht="15.75" customHeight="1" x14ac:dyDescent="0.3"/>
    <row r="58" spans="2:23" ht="15.75" customHeight="1" x14ac:dyDescent="0.3">
      <c r="W58" s="171"/>
    </row>
    <row r="59" spans="2:23" ht="15.75" customHeight="1" x14ac:dyDescent="0.3"/>
    <row r="60" spans="2:23" ht="15.75" customHeight="1" x14ac:dyDescent="0.3"/>
    <row r="61" spans="2:23" ht="15.75" customHeight="1" x14ac:dyDescent="0.3"/>
    <row r="62" spans="2:23" ht="15.75" customHeight="1" x14ac:dyDescent="0.3"/>
    <row r="63" spans="2:23" ht="15.75" customHeight="1" x14ac:dyDescent="0.3"/>
    <row r="64" spans="2:23" ht="15.75" customHeight="1" x14ac:dyDescent="0.3"/>
    <row r="65" ht="15.75" customHeight="1" x14ac:dyDescent="0.3"/>
    <row r="66" ht="15.75" customHeight="1" x14ac:dyDescent="0.3"/>
    <row r="67" ht="15.75" customHeight="1" x14ac:dyDescent="0.3"/>
  </sheetData>
  <mergeCells count="7">
    <mergeCell ref="U4:W4"/>
    <mergeCell ref="U5:W5"/>
    <mergeCell ref="B36:I36"/>
    <mergeCell ref="B28:G28"/>
    <mergeCell ref="B23:G23"/>
    <mergeCell ref="B25:G25"/>
    <mergeCell ref="B27:G27"/>
  </mergeCells>
  <conditionalFormatting sqref="A18:H18 A7:G17 R7:S18 U7:X18 J7:P18">
    <cfRule type="expression" dxfId="189" priority="2">
      <formula>MOD(ROW(),2)=0</formula>
    </cfRule>
  </conditionalFormatting>
  <conditionalFormatting sqref="I11:I18 H7:I17">
    <cfRule type="expression" dxfId="188" priority="1">
      <formula>MOD(ROW(),2)=0</formula>
    </cfRule>
  </conditionalFormatting>
  <hyperlinks>
    <hyperlink ref="B28" r:id="rId1" xr:uid="{00000000-0004-0000-0C00-000000000000}"/>
  </hyperlinks>
  <printOptions horizontalCentered="1" gridLines="1"/>
  <pageMargins left="0" right="0" top="0.75" bottom="0.75" header="0.3" footer="0.3"/>
  <pageSetup scale="53" orientation="landscape" horizontalDpi="1200" verticalDpi="1200"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CFFCC"/>
    <pageSetUpPr fitToPage="1"/>
  </sheetPr>
  <dimension ref="A1:Z67"/>
  <sheetViews>
    <sheetView showGridLines="0" zoomScale="80" zoomScaleNormal="80" workbookViewId="0">
      <pane xSplit="2" ySplit="6" topLeftCell="I7" activePane="bottomRight" state="frozen"/>
      <selection activeCell="H1" sqref="H1:I1048576"/>
      <selection pane="topRight" activeCell="H1" sqref="H1:I1048576"/>
      <selection pane="bottomLeft" activeCell="H1" sqref="H1:I1048576"/>
      <selection pane="bottomRight" activeCell="S29" sqref="S29"/>
    </sheetView>
  </sheetViews>
  <sheetFormatPr defaultColWidth="9.109375" defaultRowHeight="14.4" x14ac:dyDescent="0.3"/>
  <cols>
    <col min="1" max="1" width="7.88671875" style="135" customWidth="1"/>
    <col min="2" max="2" width="70.88671875" style="135" bestFit="1" customWidth="1"/>
    <col min="3" max="3" width="48.5546875" style="135" bestFit="1" customWidth="1"/>
    <col min="4" max="4" width="14.33203125" style="135" customWidth="1"/>
    <col min="5" max="5" width="8.33203125" style="135" customWidth="1"/>
    <col min="6" max="6" width="19.44140625" style="137" customWidth="1"/>
    <col min="7" max="7" width="23" style="135" customWidth="1"/>
    <col min="8" max="8" width="11.5546875" style="137" customWidth="1"/>
    <col min="9" max="9" width="11.88671875" style="137" customWidth="1"/>
    <col min="10" max="10" width="13.44140625" style="135" customWidth="1"/>
    <col min="11" max="11" width="16.33203125" style="135" customWidth="1"/>
    <col min="12" max="12" width="15.88671875" style="135" bestFit="1" customWidth="1"/>
    <col min="13" max="13" width="20.109375" style="135" customWidth="1"/>
    <col min="14" max="14" width="15.88671875" style="135" bestFit="1" customWidth="1"/>
    <col min="15" max="15" width="13.6640625" style="135" bestFit="1" customWidth="1"/>
    <col min="16" max="16" width="15.88671875" style="135" bestFit="1" customWidth="1"/>
    <col min="17" max="17" width="3.6640625" style="135" customWidth="1"/>
    <col min="18" max="18" width="15.88671875" style="135" customWidth="1"/>
    <col min="19" max="19" width="15.44140625" style="135" customWidth="1"/>
    <col min="20" max="20" width="3.6640625" style="135" customWidth="1"/>
    <col min="21" max="21" width="14" style="135" bestFit="1" customWidth="1"/>
    <col min="22" max="22" width="16.6640625" style="135" bestFit="1" customWidth="1"/>
    <col min="23" max="23" width="14" style="135" bestFit="1" customWidth="1"/>
    <col min="24" max="24" width="14.33203125" style="135" customWidth="1"/>
    <col min="25" max="25" width="15.88671875" style="135" bestFit="1" customWidth="1"/>
    <col min="26" max="16384" width="9.109375" style="135"/>
  </cols>
  <sheetData>
    <row r="1" spans="1:26" ht="15.75" customHeight="1" x14ac:dyDescent="0.3">
      <c r="A1" s="132" t="s">
        <v>90</v>
      </c>
    </row>
    <row r="2" spans="1:26" ht="15.75" customHeight="1" x14ac:dyDescent="0.3">
      <c r="A2" s="138" t="str">
        <f>'#3381 Imagine Schools '!A2</f>
        <v>Federal Grant Allocations/Reimbursements as of: 03/31/2024</v>
      </c>
      <c r="B2" s="199"/>
      <c r="N2" s="140"/>
      <c r="O2" s="140"/>
      <c r="Q2" s="141"/>
      <c r="R2" s="141"/>
      <c r="S2" s="141"/>
      <c r="T2" s="141"/>
    </row>
    <row r="3" spans="1:26" ht="15.75" customHeight="1" x14ac:dyDescent="0.3">
      <c r="A3" s="142" t="s">
        <v>52</v>
      </c>
      <c r="B3" s="132"/>
      <c r="D3" s="132"/>
      <c r="E3" s="132"/>
      <c r="F3" s="131"/>
      <c r="Q3" s="141"/>
      <c r="R3" s="141"/>
      <c r="S3" s="141"/>
      <c r="T3" s="141"/>
      <c r="U3" s="136"/>
      <c r="V3" s="143"/>
    </row>
    <row r="4" spans="1:26" ht="15.75" customHeight="1" x14ac:dyDescent="0.3">
      <c r="A4" s="132" t="s">
        <v>143</v>
      </c>
      <c r="N4" s="250"/>
      <c r="O4" s="250"/>
      <c r="P4" s="250"/>
      <c r="Q4" s="146"/>
      <c r="R4" s="141"/>
      <c r="S4" s="141"/>
      <c r="T4" s="146"/>
      <c r="U4" s="594" t="s">
        <v>263</v>
      </c>
      <c r="V4" s="594"/>
      <c r="W4" s="594"/>
      <c r="X4" s="148"/>
      <c r="Y4" s="147"/>
    </row>
    <row r="5" spans="1:26" ht="15" thickBot="1" x14ac:dyDescent="0.35">
      <c r="A5" s="137"/>
      <c r="H5" s="148"/>
      <c r="I5" s="148"/>
      <c r="N5" s="250"/>
      <c r="O5" s="250"/>
      <c r="P5" s="250"/>
      <c r="Q5" s="146"/>
      <c r="R5" s="150"/>
      <c r="S5" s="150"/>
      <c r="T5" s="146"/>
      <c r="U5" s="593"/>
      <c r="V5" s="593"/>
      <c r="W5" s="593"/>
      <c r="X5" s="146"/>
      <c r="Y5" s="151"/>
    </row>
    <row r="6" spans="1:26" ht="72.599999999999994"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201"/>
      <c r="R6" s="154" t="s">
        <v>264</v>
      </c>
      <c r="S6" s="155" t="s">
        <v>265</v>
      </c>
      <c r="T6" s="201"/>
      <c r="U6" s="345" t="s">
        <v>223</v>
      </c>
      <c r="V6" s="346" t="s">
        <v>251</v>
      </c>
      <c r="W6" s="347" t="s">
        <v>252</v>
      </c>
      <c r="X6" s="388" t="s">
        <v>249</v>
      </c>
      <c r="Y6" s="159" t="str">
        <f>'#3381 Imagine Schools '!X6</f>
        <v>Available Budget as of 03/31/2024</v>
      </c>
    </row>
    <row r="7" spans="1:26" ht="15.75" customHeight="1" x14ac:dyDescent="0.3">
      <c r="A7" s="137">
        <v>4201</v>
      </c>
      <c r="B7" s="135" t="s">
        <v>243</v>
      </c>
      <c r="C7" s="371" t="s">
        <v>95</v>
      </c>
      <c r="D7" s="182" t="s">
        <v>273</v>
      </c>
      <c r="E7" s="182" t="s">
        <v>266</v>
      </c>
      <c r="F7" s="137" t="s">
        <v>267</v>
      </c>
      <c r="G7" s="135" t="s">
        <v>7</v>
      </c>
      <c r="H7" s="296">
        <v>2.3E-2</v>
      </c>
      <c r="I7" s="296">
        <v>0.1265</v>
      </c>
      <c r="J7" s="169">
        <v>45473</v>
      </c>
      <c r="K7" s="169">
        <v>45474</v>
      </c>
      <c r="L7" s="169">
        <v>45108</v>
      </c>
      <c r="M7" s="137" t="s">
        <v>268</v>
      </c>
      <c r="N7" s="375">
        <v>159230.5</v>
      </c>
      <c r="O7" s="376"/>
      <c r="P7" s="377">
        <f t="shared" ref="P7:P22" si="0">N7+O7</f>
        <v>159230.5</v>
      </c>
      <c r="Q7" s="130"/>
      <c r="R7" s="375"/>
      <c r="S7" s="377">
        <f>P7-R7</f>
        <v>159230.5</v>
      </c>
      <c r="T7" s="372"/>
      <c r="U7" s="375">
        <v>34597.29</v>
      </c>
      <c r="V7" s="376">
        <v>0</v>
      </c>
      <c r="W7" s="376">
        <f>U7+V7</f>
        <v>34597.29</v>
      </c>
      <c r="X7" s="474">
        <v>0</v>
      </c>
      <c r="Y7" s="465">
        <f t="shared" ref="Y7:Y21" si="1">S7-W7</f>
        <v>124633.20999999999</v>
      </c>
    </row>
    <row r="8" spans="1:26" ht="15.75" customHeight="1" x14ac:dyDescent="0.3">
      <c r="A8" s="160">
        <v>4228</v>
      </c>
      <c r="B8" s="135" t="s">
        <v>353</v>
      </c>
      <c r="C8" s="563" t="s">
        <v>354</v>
      </c>
      <c r="D8" s="137" t="s">
        <v>355</v>
      </c>
      <c r="E8" s="137" t="s">
        <v>342</v>
      </c>
      <c r="F8" s="169" t="s">
        <v>356</v>
      </c>
      <c r="G8" s="235" t="s">
        <v>7</v>
      </c>
      <c r="H8" s="296">
        <v>2.3E-2</v>
      </c>
      <c r="I8" s="296">
        <v>0.1265</v>
      </c>
      <c r="J8" s="169">
        <v>45565</v>
      </c>
      <c r="K8" s="169">
        <v>45566</v>
      </c>
      <c r="L8" s="169">
        <v>45314</v>
      </c>
      <c r="M8" s="137" t="s">
        <v>357</v>
      </c>
      <c r="N8" s="378">
        <v>31524.12</v>
      </c>
      <c r="O8" s="364"/>
      <c r="P8" s="365">
        <f>N8+O8</f>
        <v>31524.12</v>
      </c>
      <c r="Q8" s="527"/>
      <c r="R8" s="508"/>
      <c r="S8" s="365">
        <f>P8-R8</f>
        <v>31524.12</v>
      </c>
      <c r="T8" s="175"/>
      <c r="U8" s="508"/>
      <c r="V8" s="364"/>
      <c r="W8" s="364"/>
      <c r="X8" s="452"/>
      <c r="Y8" s="428">
        <f>S8-W8</f>
        <v>31524.12</v>
      </c>
    </row>
    <row r="9" spans="1:26" ht="15.75" customHeight="1" x14ac:dyDescent="0.3">
      <c r="A9" s="160">
        <v>4253</v>
      </c>
      <c r="B9" s="135" t="s">
        <v>114</v>
      </c>
      <c r="C9" s="572" t="s">
        <v>344</v>
      </c>
      <c r="D9" s="137" t="s">
        <v>347</v>
      </c>
      <c r="E9" s="137" t="s">
        <v>345</v>
      </c>
      <c r="F9" s="169" t="s">
        <v>346</v>
      </c>
      <c r="G9" s="235" t="s">
        <v>7</v>
      </c>
      <c r="H9" s="296">
        <v>2.3E-2</v>
      </c>
      <c r="I9" s="296">
        <v>0.1265</v>
      </c>
      <c r="J9" s="169">
        <v>45473</v>
      </c>
      <c r="K9" s="169">
        <v>45474</v>
      </c>
      <c r="L9" s="169">
        <v>45108</v>
      </c>
      <c r="M9" s="137" t="s">
        <v>268</v>
      </c>
      <c r="N9" s="378">
        <v>11265.41</v>
      </c>
      <c r="O9" s="364"/>
      <c r="P9" s="365">
        <f>N9+O9</f>
        <v>11265.41</v>
      </c>
      <c r="Q9" s="527"/>
      <c r="R9" s="508"/>
      <c r="S9" s="365">
        <f>P9-R9</f>
        <v>11265.41</v>
      </c>
      <c r="T9" s="175"/>
      <c r="U9" s="378">
        <v>11265.41</v>
      </c>
      <c r="V9" s="364"/>
      <c r="W9" s="364">
        <f>U9+V9</f>
        <v>11265.41</v>
      </c>
      <c r="X9" s="452"/>
      <c r="Y9" s="428">
        <f>S9-W9</f>
        <v>0</v>
      </c>
    </row>
    <row r="10" spans="1:26" ht="15.75" customHeight="1" x14ac:dyDescent="0.3">
      <c r="A10" s="137">
        <v>4423</v>
      </c>
      <c r="B10" s="135" t="s">
        <v>193</v>
      </c>
      <c r="C10" s="289" t="s">
        <v>232</v>
      </c>
      <c r="D10" s="137" t="s">
        <v>175</v>
      </c>
      <c r="E10" s="137" t="s">
        <v>211</v>
      </c>
      <c r="F10" s="137" t="s">
        <v>184</v>
      </c>
      <c r="G10" s="135" t="s">
        <v>7</v>
      </c>
      <c r="H10" s="296">
        <v>0.05</v>
      </c>
      <c r="I10" s="296">
        <v>0.1265</v>
      </c>
      <c r="J10" s="169">
        <v>45199</v>
      </c>
      <c r="K10" s="169">
        <v>45199</v>
      </c>
      <c r="L10" s="169">
        <v>44201</v>
      </c>
      <c r="M10" s="137" t="s">
        <v>180</v>
      </c>
      <c r="N10" s="363">
        <v>53044.33</v>
      </c>
      <c r="O10" s="364">
        <v>0</v>
      </c>
      <c r="P10" s="365">
        <f t="shared" si="0"/>
        <v>53044.33</v>
      </c>
      <c r="Q10" s="130"/>
      <c r="R10" s="378">
        <v>28128</v>
      </c>
      <c r="S10" s="365">
        <f t="shared" ref="S10:S22" si="2">P10-R10</f>
        <v>24916.33</v>
      </c>
      <c r="T10" s="175"/>
      <c r="U10" s="378">
        <v>24916.33</v>
      </c>
      <c r="V10" s="364">
        <v>0</v>
      </c>
      <c r="W10" s="364">
        <f t="shared" ref="W10:W22" si="3">U10+V10</f>
        <v>24916.33</v>
      </c>
      <c r="X10" s="452">
        <v>0</v>
      </c>
      <c r="Y10" s="428">
        <f t="shared" si="1"/>
        <v>0</v>
      </c>
      <c r="Z10" s="135" t="s">
        <v>326</v>
      </c>
    </row>
    <row r="11" spans="1:26" ht="15.75" customHeight="1" x14ac:dyDescent="0.3">
      <c r="A11" s="137">
        <v>4427</v>
      </c>
      <c r="B11" s="135" t="s">
        <v>181</v>
      </c>
      <c r="C11" s="289" t="s">
        <v>232</v>
      </c>
      <c r="D11" s="137" t="s">
        <v>175</v>
      </c>
      <c r="E11" s="137" t="s">
        <v>216</v>
      </c>
      <c r="F11" s="137" t="s">
        <v>183</v>
      </c>
      <c r="G11" s="135" t="s">
        <v>7</v>
      </c>
      <c r="H11" s="296">
        <v>0.05</v>
      </c>
      <c r="I11" s="296">
        <v>0.1265</v>
      </c>
      <c r="J11" s="169">
        <v>45199</v>
      </c>
      <c r="K11" s="169">
        <v>45199</v>
      </c>
      <c r="L11" s="169">
        <v>44201</v>
      </c>
      <c r="M11" s="137" t="s">
        <v>179</v>
      </c>
      <c r="N11" s="363">
        <v>11206.55</v>
      </c>
      <c r="O11" s="364">
        <v>0</v>
      </c>
      <c r="P11" s="365">
        <f t="shared" si="0"/>
        <v>11206.55</v>
      </c>
      <c r="Q11" s="130"/>
      <c r="R11" s="378">
        <v>6862.95</v>
      </c>
      <c r="S11" s="365">
        <f t="shared" si="2"/>
        <v>4343.5999999999995</v>
      </c>
      <c r="T11" s="175"/>
      <c r="U11" s="378">
        <v>4313.91</v>
      </c>
      <c r="V11" s="364">
        <v>0</v>
      </c>
      <c r="W11" s="364">
        <f t="shared" si="3"/>
        <v>4313.91</v>
      </c>
      <c r="X11" s="452">
        <v>0</v>
      </c>
      <c r="Y11" s="428">
        <v>0</v>
      </c>
      <c r="Z11" s="135" t="s">
        <v>326</v>
      </c>
    </row>
    <row r="12" spans="1:26" ht="15.75" customHeight="1" x14ac:dyDescent="0.3">
      <c r="A12" s="137">
        <v>4428</v>
      </c>
      <c r="B12" s="135" t="s">
        <v>191</v>
      </c>
      <c r="C12" s="289" t="s">
        <v>232</v>
      </c>
      <c r="D12" s="137" t="s">
        <v>175</v>
      </c>
      <c r="E12" s="137" t="s">
        <v>210</v>
      </c>
      <c r="F12" s="137" t="s">
        <v>192</v>
      </c>
      <c r="G12" s="135" t="s">
        <v>7</v>
      </c>
      <c r="H12" s="296">
        <v>0.05</v>
      </c>
      <c r="I12" s="296">
        <v>0.1265</v>
      </c>
      <c r="J12" s="169">
        <v>45199</v>
      </c>
      <c r="K12" s="169">
        <v>45199</v>
      </c>
      <c r="L12" s="169">
        <v>44201</v>
      </c>
      <c r="M12" s="137" t="s">
        <v>201</v>
      </c>
      <c r="N12" s="363">
        <v>6338.12</v>
      </c>
      <c r="O12" s="364">
        <v>0</v>
      </c>
      <c r="P12" s="365">
        <f t="shared" si="0"/>
        <v>6338.12</v>
      </c>
      <c r="Q12" s="130"/>
      <c r="R12" s="378">
        <v>0</v>
      </c>
      <c r="S12" s="365">
        <f t="shared" si="2"/>
        <v>6338.12</v>
      </c>
      <c r="T12" s="175"/>
      <c r="U12" s="378">
        <v>0</v>
      </c>
      <c r="V12" s="364">
        <v>0</v>
      </c>
      <c r="W12" s="364">
        <f t="shared" si="3"/>
        <v>0</v>
      </c>
      <c r="X12" s="452">
        <v>0</v>
      </c>
      <c r="Y12" s="428">
        <v>0</v>
      </c>
      <c r="Z12" s="135" t="s">
        <v>326</v>
      </c>
    </row>
    <row r="13" spans="1:26" ht="15.75" customHeight="1" x14ac:dyDescent="0.3">
      <c r="A13" s="137">
        <v>4429</v>
      </c>
      <c r="B13" s="135" t="s">
        <v>189</v>
      </c>
      <c r="C13" s="289" t="s">
        <v>232</v>
      </c>
      <c r="D13" s="137" t="s">
        <v>175</v>
      </c>
      <c r="E13" s="137" t="s">
        <v>215</v>
      </c>
      <c r="F13" s="137" t="s">
        <v>190</v>
      </c>
      <c r="G13" s="135" t="s">
        <v>7</v>
      </c>
      <c r="H13" s="296">
        <v>0.05</v>
      </c>
      <c r="I13" s="296">
        <v>0.1265</v>
      </c>
      <c r="J13" s="169">
        <v>45199</v>
      </c>
      <c r="K13" s="169">
        <v>45199</v>
      </c>
      <c r="L13" s="169">
        <v>44201</v>
      </c>
      <c r="M13" s="137" t="s">
        <v>200</v>
      </c>
      <c r="N13" s="363">
        <v>903.61</v>
      </c>
      <c r="O13" s="364">
        <v>0</v>
      </c>
      <c r="P13" s="365">
        <f t="shared" si="0"/>
        <v>903.61</v>
      </c>
      <c r="Q13" s="130"/>
      <c r="R13" s="378">
        <v>0</v>
      </c>
      <c r="S13" s="365">
        <f t="shared" si="2"/>
        <v>903.61</v>
      </c>
      <c r="T13" s="175"/>
      <c r="U13" s="378">
        <v>0</v>
      </c>
      <c r="V13" s="364">
        <v>0</v>
      </c>
      <c r="W13" s="364">
        <f t="shared" si="3"/>
        <v>0</v>
      </c>
      <c r="X13" s="452">
        <v>0</v>
      </c>
      <c r="Y13" s="428">
        <v>0</v>
      </c>
      <c r="Z13" s="147" t="s">
        <v>326</v>
      </c>
    </row>
    <row r="14" spans="1:26" ht="15.75" customHeight="1" x14ac:dyDescent="0.3">
      <c r="A14" s="137">
        <v>4445</v>
      </c>
      <c r="B14" s="135" t="s">
        <v>330</v>
      </c>
      <c r="C14" s="522" t="s">
        <v>339</v>
      </c>
      <c r="D14" s="137" t="s">
        <v>331</v>
      </c>
      <c r="E14" s="137" t="s">
        <v>332</v>
      </c>
      <c r="F14" s="137" t="s">
        <v>340</v>
      </c>
      <c r="G14" s="135" t="s">
        <v>7</v>
      </c>
      <c r="H14" s="296">
        <v>2.3E-2</v>
      </c>
      <c r="I14" s="296">
        <v>0.1265</v>
      </c>
      <c r="J14" s="169">
        <v>45504</v>
      </c>
      <c r="K14" s="169">
        <v>45519</v>
      </c>
      <c r="L14" s="169">
        <v>45108</v>
      </c>
      <c r="M14" s="137" t="s">
        <v>324</v>
      </c>
      <c r="N14" s="363">
        <v>319427.8</v>
      </c>
      <c r="O14" s="364">
        <v>59825.2</v>
      </c>
      <c r="P14" s="365">
        <f t="shared" si="0"/>
        <v>379253</v>
      </c>
      <c r="Q14" s="130"/>
      <c r="R14" s="378"/>
      <c r="S14" s="365">
        <f t="shared" si="2"/>
        <v>379253</v>
      </c>
      <c r="T14" s="175"/>
      <c r="U14" s="378">
        <v>164181.64000000001</v>
      </c>
      <c r="V14" s="364"/>
      <c r="W14" s="364">
        <f t="shared" si="3"/>
        <v>164181.64000000001</v>
      </c>
      <c r="X14" s="452">
        <v>0</v>
      </c>
      <c r="Y14" s="428">
        <f t="shared" si="1"/>
        <v>215071.35999999999</v>
      </c>
      <c r="Z14" s="147"/>
    </row>
    <row r="15" spans="1:26" ht="15.75" customHeight="1" x14ac:dyDescent="0.3">
      <c r="A15" s="137">
        <v>4450</v>
      </c>
      <c r="B15" s="135" t="s">
        <v>202</v>
      </c>
      <c r="C15" s="289" t="s">
        <v>185</v>
      </c>
      <c r="D15" s="137" t="s">
        <v>186</v>
      </c>
      <c r="E15" s="287" t="s">
        <v>214</v>
      </c>
      <c r="F15" s="137" t="s">
        <v>203</v>
      </c>
      <c r="G15" s="135" t="s">
        <v>7</v>
      </c>
      <c r="H15" s="296">
        <v>0.05</v>
      </c>
      <c r="I15" s="296">
        <v>0.1265</v>
      </c>
      <c r="J15" s="169">
        <v>45565</v>
      </c>
      <c r="K15" s="169">
        <v>45565</v>
      </c>
      <c r="L15" s="169">
        <v>44279</v>
      </c>
      <c r="M15" s="137" t="s">
        <v>204</v>
      </c>
      <c r="N15" s="363">
        <v>5958.42</v>
      </c>
      <c r="O15" s="364">
        <v>0</v>
      </c>
      <c r="P15" s="365">
        <f t="shared" si="0"/>
        <v>5958.42</v>
      </c>
      <c r="Q15" s="130"/>
      <c r="R15" s="378">
        <v>0</v>
      </c>
      <c r="S15" s="365">
        <f t="shared" si="2"/>
        <v>5958.42</v>
      </c>
      <c r="T15" s="175"/>
      <c r="U15" s="378">
        <v>0</v>
      </c>
      <c r="V15" s="364">
        <v>0</v>
      </c>
      <c r="W15" s="364">
        <f t="shared" si="3"/>
        <v>0</v>
      </c>
      <c r="X15" s="452">
        <v>0</v>
      </c>
      <c r="Y15" s="428">
        <f t="shared" si="1"/>
        <v>5958.42</v>
      </c>
    </row>
    <row r="16" spans="1:26" ht="15.75" customHeight="1" x14ac:dyDescent="0.3">
      <c r="A16" s="137">
        <v>4452</v>
      </c>
      <c r="B16" s="135" t="s">
        <v>297</v>
      </c>
      <c r="C16" s="522" t="s">
        <v>185</v>
      </c>
      <c r="D16" s="137" t="s">
        <v>186</v>
      </c>
      <c r="E16" s="287" t="s">
        <v>275</v>
      </c>
      <c r="F16" s="137" t="s">
        <v>276</v>
      </c>
      <c r="G16" s="135" t="s">
        <v>7</v>
      </c>
      <c r="H16" s="296">
        <v>0.05</v>
      </c>
      <c r="I16" s="296">
        <v>0.1265</v>
      </c>
      <c r="J16" s="169">
        <v>45565</v>
      </c>
      <c r="K16" s="169">
        <v>45565</v>
      </c>
      <c r="L16" s="169">
        <v>44279</v>
      </c>
      <c r="M16" s="137" t="s">
        <v>188</v>
      </c>
      <c r="N16" s="363">
        <v>95978.09</v>
      </c>
      <c r="O16" s="364">
        <v>15.03</v>
      </c>
      <c r="P16" s="365">
        <f t="shared" si="0"/>
        <v>95993.12</v>
      </c>
      <c r="Q16" s="130"/>
      <c r="R16" s="378"/>
      <c r="S16" s="365">
        <f t="shared" si="2"/>
        <v>95993.12</v>
      </c>
      <c r="T16" s="175"/>
      <c r="U16" s="378"/>
      <c r="V16" s="364"/>
      <c r="W16" s="364">
        <f t="shared" si="3"/>
        <v>0</v>
      </c>
      <c r="X16" s="452">
        <v>0</v>
      </c>
      <c r="Y16" s="428">
        <f t="shared" si="1"/>
        <v>95993.12</v>
      </c>
    </row>
    <row r="17" spans="1:26" ht="15.75" customHeight="1" x14ac:dyDescent="0.3">
      <c r="A17" s="137">
        <v>4457</v>
      </c>
      <c r="B17" s="135" t="s">
        <v>274</v>
      </c>
      <c r="C17" s="522" t="s">
        <v>185</v>
      </c>
      <c r="D17" s="137" t="s">
        <v>186</v>
      </c>
      <c r="E17" s="287" t="s">
        <v>279</v>
      </c>
      <c r="F17" s="137" t="s">
        <v>278</v>
      </c>
      <c r="G17" s="135" t="s">
        <v>7</v>
      </c>
      <c r="H17" s="296">
        <v>0.05</v>
      </c>
      <c r="I17" s="296">
        <v>0.1265</v>
      </c>
      <c r="J17" s="169">
        <v>45565</v>
      </c>
      <c r="K17" s="169">
        <v>45565</v>
      </c>
      <c r="L17" s="169">
        <v>44279</v>
      </c>
      <c r="M17" s="137" t="s">
        <v>280</v>
      </c>
      <c r="N17" s="363">
        <v>2504.17</v>
      </c>
      <c r="O17" s="364"/>
      <c r="P17" s="365">
        <f t="shared" si="0"/>
        <v>2504.17</v>
      </c>
      <c r="Q17" s="130"/>
      <c r="R17" s="378"/>
      <c r="S17" s="365">
        <f t="shared" si="2"/>
        <v>2504.17</v>
      </c>
      <c r="T17" s="175"/>
      <c r="U17" s="378"/>
      <c r="V17" s="364"/>
      <c r="W17" s="364">
        <f t="shared" si="3"/>
        <v>0</v>
      </c>
      <c r="X17" s="452">
        <v>0</v>
      </c>
      <c r="Y17" s="428">
        <f t="shared" si="1"/>
        <v>2504.17</v>
      </c>
    </row>
    <row r="18" spans="1:26" ht="15.75" customHeight="1" x14ac:dyDescent="0.3">
      <c r="A18" s="137">
        <v>4459</v>
      </c>
      <c r="B18" s="135" t="s">
        <v>212</v>
      </c>
      <c r="C18" s="522" t="s">
        <v>185</v>
      </c>
      <c r="D18" s="137" t="s">
        <v>186</v>
      </c>
      <c r="E18" s="287" t="s">
        <v>213</v>
      </c>
      <c r="F18" s="137" t="s">
        <v>187</v>
      </c>
      <c r="G18" s="135" t="s">
        <v>7</v>
      </c>
      <c r="H18" s="296">
        <v>0.05</v>
      </c>
      <c r="I18" s="296">
        <v>0.1265</v>
      </c>
      <c r="J18" s="169">
        <v>45565</v>
      </c>
      <c r="K18" s="169">
        <v>45565</v>
      </c>
      <c r="L18" s="169">
        <v>44279</v>
      </c>
      <c r="M18" s="137" t="s">
        <v>188</v>
      </c>
      <c r="N18" s="363">
        <v>383912.36</v>
      </c>
      <c r="O18" s="364">
        <v>60.14</v>
      </c>
      <c r="P18" s="365">
        <f t="shared" si="0"/>
        <v>383972.5</v>
      </c>
      <c r="Q18" s="130"/>
      <c r="R18" s="378"/>
      <c r="S18" s="365">
        <f t="shared" si="2"/>
        <v>383972.5</v>
      </c>
      <c r="T18" s="175"/>
      <c r="U18" s="378">
        <v>228753.05</v>
      </c>
      <c r="V18" s="364"/>
      <c r="W18" s="364">
        <f t="shared" si="3"/>
        <v>228753.05</v>
      </c>
      <c r="X18" s="452">
        <v>0</v>
      </c>
      <c r="Y18" s="428">
        <f t="shared" si="1"/>
        <v>155219.45000000001</v>
      </c>
    </row>
    <row r="19" spans="1:26" ht="15.75" customHeight="1" x14ac:dyDescent="0.3">
      <c r="A19" s="137">
        <v>4461</v>
      </c>
      <c r="B19" s="135" t="s">
        <v>300</v>
      </c>
      <c r="C19" s="522" t="s">
        <v>185</v>
      </c>
      <c r="D19" s="137" t="s">
        <v>186</v>
      </c>
      <c r="E19" s="287" t="s">
        <v>281</v>
      </c>
      <c r="F19" s="137" t="s">
        <v>282</v>
      </c>
      <c r="G19" s="135" t="s">
        <v>7</v>
      </c>
      <c r="H19" s="296">
        <v>0.05</v>
      </c>
      <c r="I19" s="296">
        <v>0.1265</v>
      </c>
      <c r="J19" s="169">
        <v>45565</v>
      </c>
      <c r="K19" s="169">
        <v>45565</v>
      </c>
      <c r="L19" s="169">
        <v>44279</v>
      </c>
      <c r="M19" s="137" t="s">
        <v>283</v>
      </c>
      <c r="N19" s="363">
        <v>2785.48</v>
      </c>
      <c r="O19" s="364"/>
      <c r="P19" s="365">
        <f t="shared" si="0"/>
        <v>2785.48</v>
      </c>
      <c r="Q19" s="130"/>
      <c r="R19" s="378"/>
      <c r="S19" s="365">
        <f t="shared" si="2"/>
        <v>2785.48</v>
      </c>
      <c r="T19" s="175"/>
      <c r="U19" s="378"/>
      <c r="V19" s="364"/>
      <c r="W19" s="364">
        <f t="shared" si="3"/>
        <v>0</v>
      </c>
      <c r="X19" s="452">
        <v>0</v>
      </c>
      <c r="Y19" s="428">
        <f t="shared" si="1"/>
        <v>2785.48</v>
      </c>
    </row>
    <row r="20" spans="1:26" ht="15.75" customHeight="1" x14ac:dyDescent="0.3">
      <c r="A20" s="137">
        <v>4462</v>
      </c>
      <c r="B20" s="135" t="s">
        <v>301</v>
      </c>
      <c r="C20" s="522" t="s">
        <v>185</v>
      </c>
      <c r="D20" s="137" t="s">
        <v>186</v>
      </c>
      <c r="E20" s="287" t="s">
        <v>284</v>
      </c>
      <c r="F20" s="137" t="s">
        <v>285</v>
      </c>
      <c r="G20" s="135" t="s">
        <v>7</v>
      </c>
      <c r="H20" s="296">
        <v>0.05</v>
      </c>
      <c r="I20" s="296">
        <v>0.1265</v>
      </c>
      <c r="J20" s="169">
        <v>45565</v>
      </c>
      <c r="K20" s="169">
        <v>45565</v>
      </c>
      <c r="L20" s="169">
        <v>44279</v>
      </c>
      <c r="M20" s="137" t="s">
        <v>286</v>
      </c>
      <c r="N20" s="363">
        <v>4147.3900000000003</v>
      </c>
      <c r="O20" s="364"/>
      <c r="P20" s="365">
        <f t="shared" si="0"/>
        <v>4147.3900000000003</v>
      </c>
      <c r="Q20" s="130"/>
      <c r="R20" s="378"/>
      <c r="S20" s="365">
        <f t="shared" si="2"/>
        <v>4147.3900000000003</v>
      </c>
      <c r="T20" s="175"/>
      <c r="U20" s="378"/>
      <c r="V20" s="364"/>
      <c r="W20" s="364">
        <f t="shared" si="3"/>
        <v>0</v>
      </c>
      <c r="X20" s="452">
        <v>0</v>
      </c>
      <c r="Y20" s="428">
        <f t="shared" si="1"/>
        <v>4147.3900000000003</v>
      </c>
    </row>
    <row r="21" spans="1:26" ht="15.75" customHeight="1" x14ac:dyDescent="0.3">
      <c r="A21" s="137">
        <v>4463</v>
      </c>
      <c r="B21" s="135" t="s">
        <v>302</v>
      </c>
      <c r="C21" s="522" t="s">
        <v>185</v>
      </c>
      <c r="D21" s="137" t="s">
        <v>186</v>
      </c>
      <c r="E21" s="287" t="s">
        <v>287</v>
      </c>
      <c r="F21" s="137" t="s">
        <v>288</v>
      </c>
      <c r="G21" s="135" t="s">
        <v>7</v>
      </c>
      <c r="H21" s="296">
        <v>0.05</v>
      </c>
      <c r="I21" s="296">
        <v>0.1265</v>
      </c>
      <c r="J21" s="169">
        <v>45565</v>
      </c>
      <c r="K21" s="169">
        <v>45565</v>
      </c>
      <c r="L21" s="169">
        <v>44279</v>
      </c>
      <c r="M21" s="137" t="s">
        <v>289</v>
      </c>
      <c r="N21" s="363">
        <v>13986.38</v>
      </c>
      <c r="O21" s="364"/>
      <c r="P21" s="365">
        <f t="shared" si="0"/>
        <v>13986.38</v>
      </c>
      <c r="Q21" s="130"/>
      <c r="R21" s="378"/>
      <c r="S21" s="365">
        <f t="shared" si="2"/>
        <v>13986.38</v>
      </c>
      <c r="T21" s="175"/>
      <c r="U21" s="378"/>
      <c r="V21" s="364"/>
      <c r="W21" s="364">
        <f t="shared" si="3"/>
        <v>0</v>
      </c>
      <c r="X21" s="452">
        <v>0</v>
      </c>
      <c r="Y21" s="428">
        <f t="shared" si="1"/>
        <v>13986.38</v>
      </c>
    </row>
    <row r="22" spans="1:26" ht="15.75" customHeight="1" x14ac:dyDescent="0.3">
      <c r="A22" s="137">
        <v>4464</v>
      </c>
      <c r="B22" s="135" t="s">
        <v>241</v>
      </c>
      <c r="C22" s="522" t="s">
        <v>235</v>
      </c>
      <c r="D22" s="137" t="s">
        <v>175</v>
      </c>
      <c r="E22" s="137" t="s">
        <v>225</v>
      </c>
      <c r="F22" s="137" t="s">
        <v>226</v>
      </c>
      <c r="G22" s="135" t="s">
        <v>7</v>
      </c>
      <c r="H22" s="296">
        <v>0.05</v>
      </c>
      <c r="I22" s="296">
        <v>0.1265</v>
      </c>
      <c r="J22" s="169">
        <v>45199</v>
      </c>
      <c r="K22" s="169">
        <v>45199</v>
      </c>
      <c r="L22" s="169">
        <v>44201</v>
      </c>
      <c r="M22" s="137" t="s">
        <v>234</v>
      </c>
      <c r="N22" s="379">
        <v>59352.21</v>
      </c>
      <c r="O22" s="380"/>
      <c r="P22" s="381">
        <f t="shared" si="0"/>
        <v>59352.21</v>
      </c>
      <c r="Q22" s="130"/>
      <c r="R22" s="409">
        <v>36701.5</v>
      </c>
      <c r="S22" s="381">
        <f t="shared" si="2"/>
        <v>22650.71</v>
      </c>
      <c r="T22" s="175"/>
      <c r="U22" s="378">
        <v>10121.709999999999</v>
      </c>
      <c r="V22" s="364">
        <v>0</v>
      </c>
      <c r="W22" s="364">
        <f t="shared" si="3"/>
        <v>10121.709999999999</v>
      </c>
      <c r="X22" s="452">
        <v>0</v>
      </c>
      <c r="Y22" s="428">
        <v>0</v>
      </c>
      <c r="Z22" s="135" t="s">
        <v>326</v>
      </c>
    </row>
    <row r="23" spans="1:26" ht="15.75" customHeight="1" thickBot="1" x14ac:dyDescent="0.35">
      <c r="C23" s="181"/>
      <c r="D23" s="181"/>
      <c r="E23" s="181"/>
      <c r="J23" s="198"/>
      <c r="K23" s="198"/>
      <c r="L23" s="198"/>
      <c r="M23" s="224" t="s">
        <v>38</v>
      </c>
      <c r="N23" s="384">
        <f>SUM(N7:N22)</f>
        <v>1161564.9399999997</v>
      </c>
      <c r="O23" s="395">
        <f>SUM(O7:O22)</f>
        <v>59900.369999999995</v>
      </c>
      <c r="P23" s="385">
        <f>SUM(P7:P22)</f>
        <v>1221465.3099999998</v>
      </c>
      <c r="Q23" s="130"/>
      <c r="R23" s="384">
        <f>SUM(R7:R22)</f>
        <v>71692.45</v>
      </c>
      <c r="S23" s="385">
        <f>SUM(S7:S22)</f>
        <v>1149772.8599999996</v>
      </c>
      <c r="T23" s="130"/>
      <c r="U23" s="366">
        <f>SUM(U7:U22)</f>
        <v>478149.34</v>
      </c>
      <c r="V23" s="367">
        <f t="shared" ref="V23:Y23" si="4">SUM(V7:V22)</f>
        <v>0</v>
      </c>
      <c r="W23" s="367">
        <f t="shared" si="4"/>
        <v>478149.34</v>
      </c>
      <c r="X23" s="368">
        <f t="shared" si="4"/>
        <v>0</v>
      </c>
      <c r="Y23" s="457">
        <f t="shared" si="4"/>
        <v>651823.09999999986</v>
      </c>
    </row>
    <row r="24" spans="1:26" ht="15.75" customHeight="1" thickTop="1" x14ac:dyDescent="0.3">
      <c r="C24" s="181"/>
      <c r="D24" s="181"/>
      <c r="E24" s="181"/>
      <c r="J24" s="198"/>
      <c r="K24" s="198"/>
      <c r="L24" s="198"/>
      <c r="M24" s="224"/>
      <c r="N24" s="171"/>
      <c r="O24" s="171"/>
      <c r="P24" s="171"/>
      <c r="R24" s="171"/>
      <c r="S24" s="171"/>
      <c r="T24" s="170"/>
      <c r="U24" s="141"/>
    </row>
    <row r="25" spans="1:26" ht="15.75" customHeight="1" x14ac:dyDescent="0.3">
      <c r="B25" s="132" t="s">
        <v>111</v>
      </c>
      <c r="C25" s="182"/>
      <c r="D25" s="182"/>
      <c r="E25" s="182"/>
      <c r="M25" s="224"/>
      <c r="N25" s="171"/>
      <c r="O25" s="171"/>
      <c r="P25" s="171"/>
      <c r="R25" s="171"/>
      <c r="S25" s="171"/>
      <c r="T25" s="170"/>
      <c r="U25" s="141"/>
    </row>
    <row r="26" spans="1:26" ht="15.75" customHeight="1" x14ac:dyDescent="0.3">
      <c r="B26" s="596" t="s">
        <v>253</v>
      </c>
      <c r="C26" s="596"/>
      <c r="D26" s="596"/>
      <c r="E26" s="596"/>
      <c r="F26" s="596"/>
      <c r="G26" s="596"/>
      <c r="H26" s="177"/>
      <c r="I26" s="177"/>
      <c r="J26" s="176"/>
      <c r="M26" s="224"/>
      <c r="N26" s="171"/>
      <c r="O26" s="171"/>
      <c r="P26" s="171"/>
      <c r="R26" s="171"/>
      <c r="S26" s="171"/>
      <c r="T26" s="170"/>
      <c r="U26" s="141"/>
    </row>
    <row r="27" spans="1:26" ht="15.75" customHeight="1" x14ac:dyDescent="0.3">
      <c r="C27" s="182"/>
      <c r="D27" s="182"/>
      <c r="E27" s="182"/>
      <c r="M27" s="224"/>
      <c r="N27" s="171"/>
      <c r="O27" s="171"/>
      <c r="P27" s="171"/>
      <c r="R27" s="171"/>
      <c r="S27" s="171"/>
      <c r="T27" s="170"/>
      <c r="U27" s="141"/>
    </row>
    <row r="28" spans="1:26" ht="15.75" customHeight="1" x14ac:dyDescent="0.3">
      <c r="B28" s="596" t="s">
        <v>115</v>
      </c>
      <c r="C28" s="596"/>
      <c r="D28" s="596"/>
      <c r="E28" s="596"/>
      <c r="F28" s="596"/>
      <c r="G28" s="596"/>
      <c r="H28" s="177"/>
      <c r="I28" s="177"/>
      <c r="J28" s="176"/>
      <c r="M28" s="224"/>
      <c r="N28" s="171"/>
      <c r="O28" s="171"/>
      <c r="P28" s="171"/>
      <c r="R28" s="171"/>
      <c r="S28" s="171"/>
      <c r="T28" s="170"/>
      <c r="U28" s="141"/>
    </row>
    <row r="29" spans="1:26" ht="15.75" customHeight="1" x14ac:dyDescent="0.3">
      <c r="B29" s="176"/>
      <c r="C29" s="176"/>
      <c r="D29" s="176"/>
      <c r="E29" s="176"/>
      <c r="F29" s="177"/>
      <c r="G29" s="176"/>
      <c r="H29" s="177"/>
      <c r="I29" s="177"/>
      <c r="J29" s="176"/>
      <c r="M29" s="224"/>
      <c r="N29" s="171"/>
      <c r="O29" s="171"/>
      <c r="P29" s="171"/>
      <c r="R29" s="171"/>
      <c r="S29" s="171"/>
      <c r="T29" s="170"/>
      <c r="U29" s="141"/>
    </row>
    <row r="30" spans="1:26" ht="15.75" customHeight="1" x14ac:dyDescent="0.3">
      <c r="B30" s="596" t="s">
        <v>136</v>
      </c>
      <c r="C30" s="596"/>
      <c r="D30" s="596"/>
      <c r="E30" s="596"/>
      <c r="F30" s="596"/>
      <c r="G30" s="596"/>
      <c r="H30" s="177"/>
      <c r="I30" s="177"/>
      <c r="J30" s="176"/>
      <c r="M30" s="224"/>
      <c r="N30" s="171"/>
      <c r="O30" s="171"/>
      <c r="P30" s="171"/>
      <c r="R30" s="171"/>
      <c r="S30" s="171"/>
      <c r="T30" s="170"/>
      <c r="U30" s="141"/>
    </row>
    <row r="31" spans="1:26" ht="15.75" customHeight="1" x14ac:dyDescent="0.3">
      <c r="B31" s="609" t="s">
        <v>135</v>
      </c>
      <c r="C31" s="596"/>
      <c r="D31" s="596"/>
      <c r="E31" s="596"/>
      <c r="F31" s="596"/>
      <c r="G31" s="596"/>
      <c r="H31" s="177"/>
      <c r="I31" s="177"/>
      <c r="J31" s="176"/>
      <c r="M31" s="224"/>
      <c r="N31" s="171"/>
      <c r="O31" s="171"/>
      <c r="P31" s="171"/>
      <c r="R31" s="171"/>
      <c r="S31" s="171"/>
      <c r="T31" s="170"/>
      <c r="U31" s="141"/>
    </row>
    <row r="32" spans="1:26" ht="15.75" customHeight="1" x14ac:dyDescent="0.3">
      <c r="B32" s="131" t="s">
        <v>98</v>
      </c>
      <c r="C32" s="180" t="s">
        <v>101</v>
      </c>
      <c r="D32" s="180" t="s">
        <v>102</v>
      </c>
      <c r="E32" s="180"/>
      <c r="F32" s="177"/>
      <c r="G32" s="176"/>
      <c r="H32" s="177"/>
      <c r="I32" s="177"/>
      <c r="J32" s="176"/>
      <c r="M32" s="224"/>
      <c r="N32" s="171"/>
      <c r="O32" s="171"/>
      <c r="P32" s="171"/>
      <c r="R32" s="171"/>
      <c r="S32" s="171"/>
      <c r="T32" s="170"/>
      <c r="U32" s="141"/>
    </row>
    <row r="33" spans="2:21" ht="15.75" customHeight="1" x14ac:dyDescent="0.3">
      <c r="B33" s="135" t="s">
        <v>99</v>
      </c>
      <c r="C33" s="182" t="s">
        <v>207</v>
      </c>
      <c r="D33" s="182" t="s">
        <v>105</v>
      </c>
      <c r="E33" s="182"/>
      <c r="M33" s="224"/>
      <c r="N33" s="171"/>
      <c r="O33" s="171"/>
      <c r="P33" s="171"/>
      <c r="R33" s="171"/>
      <c r="S33" s="171"/>
      <c r="T33" s="170"/>
      <c r="U33" s="141"/>
    </row>
    <row r="34" spans="2:21" ht="15.75" customHeight="1" x14ac:dyDescent="0.3">
      <c r="B34" s="135" t="s">
        <v>100</v>
      </c>
      <c r="C34" s="182" t="s">
        <v>177</v>
      </c>
      <c r="D34" s="182" t="s">
        <v>208</v>
      </c>
      <c r="E34" s="182"/>
      <c r="M34" s="224"/>
      <c r="N34" s="171"/>
      <c r="O34" s="171"/>
      <c r="P34" s="171"/>
      <c r="R34" s="171"/>
      <c r="S34" s="171"/>
      <c r="T34" s="170"/>
      <c r="U34" s="141"/>
    </row>
    <row r="35" spans="2:21" ht="15.75" customHeight="1" x14ac:dyDescent="0.3">
      <c r="B35" s="135" t="s">
        <v>156</v>
      </c>
      <c r="C35" s="182" t="s">
        <v>205</v>
      </c>
      <c r="D35" s="182" t="s">
        <v>206</v>
      </c>
      <c r="E35" s="182"/>
      <c r="M35" s="224"/>
      <c r="N35" s="171"/>
      <c r="O35" s="171"/>
      <c r="P35" s="171"/>
      <c r="R35" s="171"/>
      <c r="S35" s="171"/>
      <c r="T35" s="170"/>
      <c r="U35" s="141"/>
    </row>
    <row r="36" spans="2:21" ht="15.75" customHeight="1" x14ac:dyDescent="0.3">
      <c r="B36" s="135" t="s">
        <v>170</v>
      </c>
      <c r="C36" s="182" t="s">
        <v>205</v>
      </c>
      <c r="D36" s="182" t="s">
        <v>206</v>
      </c>
      <c r="E36" s="182"/>
      <c r="M36" s="224"/>
      <c r="N36" s="171"/>
      <c r="O36" s="171"/>
      <c r="P36" s="171"/>
      <c r="R36" s="171"/>
      <c r="S36" s="171"/>
      <c r="T36" s="170"/>
      <c r="U36" s="141"/>
    </row>
    <row r="37" spans="2:21" ht="15.75" customHeight="1" x14ac:dyDescent="0.3">
      <c r="B37" s="135" t="s">
        <v>237</v>
      </c>
      <c r="C37" s="182" t="s">
        <v>205</v>
      </c>
      <c r="D37" s="182" t="s">
        <v>206</v>
      </c>
      <c r="E37" s="182"/>
      <c r="M37" s="224"/>
      <c r="N37" s="171"/>
      <c r="O37" s="171"/>
      <c r="P37" s="171"/>
      <c r="R37" s="171"/>
      <c r="S37" s="171"/>
      <c r="T37" s="170"/>
      <c r="U37" s="141"/>
    </row>
    <row r="38" spans="2:21" ht="15.75" customHeight="1" x14ac:dyDescent="0.3">
      <c r="B38" s="135" t="s">
        <v>236</v>
      </c>
      <c r="C38" s="182" t="s">
        <v>205</v>
      </c>
      <c r="D38" s="182" t="s">
        <v>206</v>
      </c>
      <c r="E38" s="182"/>
      <c r="M38" s="224"/>
      <c r="N38" s="171"/>
      <c r="O38" s="171"/>
      <c r="P38" s="171"/>
      <c r="R38" s="171"/>
      <c r="S38" s="171"/>
      <c r="T38" s="170"/>
      <c r="U38" s="141"/>
    </row>
    <row r="39" spans="2:21" ht="15.75" customHeight="1" x14ac:dyDescent="0.3">
      <c r="E39" s="182"/>
      <c r="M39" s="224"/>
      <c r="N39" s="171"/>
      <c r="O39" s="171"/>
      <c r="P39" s="171"/>
      <c r="R39" s="171"/>
      <c r="S39" s="171"/>
      <c r="T39" s="170"/>
      <c r="U39" s="141"/>
    </row>
    <row r="40" spans="2:21" ht="15.75" customHeight="1" x14ac:dyDescent="0.3">
      <c r="C40" s="182"/>
      <c r="D40" s="182"/>
      <c r="E40" s="182"/>
      <c r="M40" s="224"/>
      <c r="N40" s="171"/>
      <c r="O40" s="171"/>
      <c r="P40" s="171"/>
      <c r="R40" s="171"/>
      <c r="S40" s="171"/>
      <c r="T40" s="170"/>
      <c r="U40" s="141"/>
    </row>
    <row r="41" spans="2:21" ht="15.75" customHeight="1" x14ac:dyDescent="0.3">
      <c r="B41" s="592" t="s">
        <v>269</v>
      </c>
      <c r="C41" s="592"/>
      <c r="D41" s="592"/>
      <c r="E41" s="592"/>
      <c r="F41" s="592"/>
      <c r="G41" s="592"/>
      <c r="H41" s="592"/>
      <c r="I41" s="592"/>
      <c r="M41" s="224"/>
      <c r="N41" s="171"/>
      <c r="O41" s="171"/>
      <c r="P41" s="171"/>
      <c r="R41" s="171"/>
      <c r="S41" s="171"/>
      <c r="T41" s="170"/>
      <c r="U41" s="141"/>
    </row>
    <row r="42" spans="2:21" ht="15.75" customHeight="1" x14ac:dyDescent="0.3">
      <c r="B42" s="128" t="s">
        <v>270</v>
      </c>
      <c r="C42" s="182"/>
      <c r="D42" s="182"/>
      <c r="E42" s="182"/>
      <c r="M42" s="224"/>
      <c r="N42" s="171"/>
      <c r="O42" s="171"/>
      <c r="P42" s="171"/>
      <c r="R42" s="171"/>
      <c r="S42" s="171"/>
      <c r="T42" s="170"/>
      <c r="U42" s="141"/>
    </row>
    <row r="43" spans="2:21" ht="15.75" customHeight="1" x14ac:dyDescent="0.3">
      <c r="B43" s="192"/>
      <c r="C43" s="192"/>
      <c r="D43" s="192"/>
      <c r="E43" s="192"/>
      <c r="F43" s="216"/>
      <c r="G43" s="192"/>
      <c r="H43" s="216"/>
      <c r="I43" s="216"/>
      <c r="J43" s="192"/>
      <c r="K43" s="192"/>
      <c r="L43" s="192"/>
      <c r="M43" s="192"/>
      <c r="N43" s="192"/>
      <c r="O43" s="141"/>
      <c r="P43" s="141"/>
      <c r="Q43" s="141"/>
      <c r="R43" s="141"/>
      <c r="S43" s="141"/>
      <c r="T43" s="141"/>
      <c r="U43" s="141"/>
    </row>
    <row r="44" spans="2:21" ht="15.75" customHeight="1" x14ac:dyDescent="0.3">
      <c r="O44" s="184"/>
      <c r="P44" s="184"/>
      <c r="Q44" s="184"/>
      <c r="R44" s="297" t="s">
        <v>256</v>
      </c>
      <c r="S44" s="187"/>
      <c r="T44" s="298"/>
    </row>
    <row r="45" spans="2:21" ht="15.75" customHeight="1" x14ac:dyDescent="0.3">
      <c r="B45" s="188" t="s">
        <v>255</v>
      </c>
      <c r="C45" s="190" t="s">
        <v>2</v>
      </c>
      <c r="D45" s="190"/>
      <c r="E45" s="190"/>
      <c r="F45" s="570" t="s">
        <v>34</v>
      </c>
      <c r="G45" s="190" t="s">
        <v>35</v>
      </c>
      <c r="H45" s="190"/>
      <c r="I45" s="190"/>
      <c r="J45" s="190"/>
      <c r="K45" s="190"/>
      <c r="L45" s="190"/>
      <c r="M45" s="190" t="s">
        <v>36</v>
      </c>
      <c r="N45" s="190" t="s">
        <v>37</v>
      </c>
      <c r="O45" s="191"/>
      <c r="P45" s="191"/>
      <c r="Q45" s="191"/>
      <c r="R45" s="192" t="s">
        <v>81</v>
      </c>
      <c r="S45" s="193"/>
      <c r="T45" s="299"/>
    </row>
    <row r="46" spans="2:21" ht="15.75" customHeight="1" x14ac:dyDescent="0.3">
      <c r="B46" s="194"/>
      <c r="C46" s="146"/>
      <c r="D46" s="146"/>
      <c r="E46" s="146"/>
      <c r="F46" s="571"/>
      <c r="G46" s="146"/>
      <c r="H46" s="200"/>
      <c r="I46" s="200"/>
      <c r="J46" s="146"/>
      <c r="K46" s="146"/>
      <c r="L46" s="146"/>
      <c r="M46" s="146"/>
      <c r="N46" s="146"/>
      <c r="O46" s="196"/>
      <c r="P46" s="196"/>
      <c r="Q46" s="196"/>
      <c r="R46" s="141"/>
      <c r="S46" s="197"/>
      <c r="T46" s="197"/>
    </row>
    <row r="47" spans="2:21" ht="15.75" customHeight="1" x14ac:dyDescent="0.3">
      <c r="B47" s="194"/>
      <c r="C47" s="146"/>
      <c r="D47" s="146"/>
      <c r="E47" s="146"/>
      <c r="F47" s="571"/>
      <c r="G47" s="146"/>
      <c r="H47" s="200"/>
      <c r="I47" s="200"/>
      <c r="J47" s="146"/>
      <c r="K47" s="146"/>
      <c r="L47" s="146"/>
      <c r="M47" s="146"/>
      <c r="N47" s="146"/>
      <c r="O47" s="196"/>
      <c r="P47" s="196"/>
      <c r="Q47" s="196"/>
      <c r="R47" s="141"/>
      <c r="S47" s="197"/>
      <c r="T47" s="197"/>
    </row>
    <row r="48" spans="2:21" ht="15.75" customHeight="1" x14ac:dyDescent="0.3">
      <c r="B48" s="194"/>
      <c r="C48" s="510"/>
      <c r="D48" s="510"/>
      <c r="E48" s="510"/>
      <c r="F48" s="571"/>
      <c r="G48" s="510"/>
      <c r="H48" s="510"/>
      <c r="I48" s="510"/>
      <c r="J48" s="510"/>
      <c r="K48" s="510"/>
      <c r="L48" s="510"/>
      <c r="M48" s="510"/>
      <c r="N48" s="510"/>
      <c r="O48" s="196"/>
      <c r="P48" s="196"/>
      <c r="Q48" s="196"/>
      <c r="R48" s="141"/>
      <c r="S48" s="197"/>
      <c r="T48" s="197"/>
    </row>
    <row r="49" spans="2:24" ht="15.75" customHeight="1" x14ac:dyDescent="0.3">
      <c r="B49" s="194"/>
      <c r="C49" s="510"/>
      <c r="D49" s="510"/>
      <c r="E49" s="510"/>
      <c r="F49" s="571"/>
      <c r="G49" s="510"/>
      <c r="H49" s="510"/>
      <c r="I49" s="510"/>
      <c r="J49" s="510"/>
      <c r="K49" s="510"/>
      <c r="L49" s="510"/>
      <c r="M49" s="510"/>
      <c r="N49" s="510"/>
      <c r="O49" s="196"/>
      <c r="P49" s="196"/>
      <c r="Q49" s="196"/>
      <c r="R49" s="141"/>
      <c r="S49" s="197"/>
      <c r="T49" s="197"/>
    </row>
    <row r="50" spans="2:24" ht="15.75" customHeight="1" x14ac:dyDescent="0.3">
      <c r="B50" s="194"/>
      <c r="C50" s="510"/>
      <c r="D50" s="510"/>
      <c r="E50" s="510"/>
      <c r="F50" s="571"/>
      <c r="G50" s="510"/>
      <c r="H50" s="510"/>
      <c r="I50" s="510"/>
      <c r="J50" s="510"/>
      <c r="K50" s="510"/>
      <c r="L50" s="510"/>
      <c r="M50" s="510"/>
      <c r="N50" s="510"/>
      <c r="O50" s="196"/>
      <c r="P50" s="196"/>
      <c r="Q50" s="196"/>
      <c r="R50" s="141"/>
      <c r="S50" s="197"/>
      <c r="T50" s="197"/>
    </row>
    <row r="51" spans="2:24" ht="15.75" customHeight="1" x14ac:dyDescent="0.3">
      <c r="B51" s="194"/>
      <c r="C51" s="146"/>
      <c r="D51" s="146"/>
      <c r="E51" s="146"/>
      <c r="F51" s="571"/>
      <c r="G51" s="146"/>
      <c r="H51" s="200"/>
      <c r="I51" s="200"/>
      <c r="J51" s="146"/>
      <c r="K51" s="146"/>
      <c r="L51" s="146"/>
      <c r="M51" s="146"/>
      <c r="N51" s="146"/>
      <c r="O51" s="196"/>
      <c r="P51" s="282"/>
      <c r="Q51" s="282"/>
      <c r="R51" s="147"/>
      <c r="S51" s="290"/>
      <c r="T51" s="290"/>
      <c r="U51" s="144"/>
    </row>
    <row r="52" spans="2:24" ht="15.75" customHeight="1" x14ac:dyDescent="0.3">
      <c r="B52" s="210"/>
      <c r="C52" s="211"/>
      <c r="D52" s="211"/>
      <c r="E52" s="211"/>
      <c r="F52" s="160"/>
      <c r="G52" s="213"/>
      <c r="H52" s="213"/>
      <c r="I52" s="213"/>
      <c r="J52" s="213"/>
      <c r="K52" s="213"/>
      <c r="L52" s="213"/>
      <c r="M52" s="163"/>
      <c r="N52" s="209"/>
      <c r="P52" s="165"/>
      <c r="Q52" s="144"/>
      <c r="R52" s="144"/>
      <c r="S52" s="144"/>
      <c r="T52" s="165"/>
      <c r="U52" s="144"/>
      <c r="V52" s="135" t="s">
        <v>230</v>
      </c>
      <c r="W52" s="171">
        <f>W23</f>
        <v>478149.34</v>
      </c>
      <c r="X52" s="171"/>
    </row>
    <row r="53" spans="2:24" ht="15.75" customHeight="1" x14ac:dyDescent="0.3">
      <c r="B53" s="210"/>
      <c r="C53" s="211"/>
      <c r="D53" s="211"/>
      <c r="E53" s="211"/>
      <c r="F53" s="160"/>
      <c r="G53" s="213"/>
      <c r="H53" s="213"/>
      <c r="I53" s="213"/>
      <c r="J53" s="213"/>
      <c r="K53" s="213"/>
      <c r="L53" s="213"/>
      <c r="M53" s="163"/>
      <c r="N53" s="209"/>
      <c r="O53" s="215"/>
      <c r="P53" s="215"/>
      <c r="Q53" s="215"/>
      <c r="R53" s="144"/>
      <c r="S53" s="144"/>
      <c r="T53" s="165"/>
      <c r="U53" s="144"/>
    </row>
    <row r="54" spans="2:24" ht="15.75" customHeight="1" x14ac:dyDescent="0.3"/>
    <row r="55" spans="2:24" ht="15.75" customHeight="1" x14ac:dyDescent="0.3"/>
    <row r="56" spans="2:24" ht="15.75" customHeight="1" x14ac:dyDescent="0.3"/>
    <row r="57" spans="2:24" ht="15.75" customHeight="1" x14ac:dyDescent="0.3"/>
    <row r="58" spans="2:24" ht="15.75" customHeight="1" x14ac:dyDescent="0.3"/>
    <row r="59" spans="2:24" ht="15.75" customHeight="1" x14ac:dyDescent="0.3"/>
    <row r="60" spans="2:24" ht="15.75" customHeight="1" x14ac:dyDescent="0.3"/>
    <row r="61" spans="2:24" ht="15.75" customHeight="1" x14ac:dyDescent="0.3"/>
    <row r="62" spans="2:24" ht="15.75" customHeight="1" x14ac:dyDescent="0.3"/>
    <row r="63" spans="2:24" ht="15.75" customHeight="1" x14ac:dyDescent="0.3"/>
    <row r="64" spans="2:24" ht="15.75" customHeight="1" x14ac:dyDescent="0.3"/>
    <row r="65" ht="15.75" customHeight="1" x14ac:dyDescent="0.3"/>
    <row r="66" ht="15.75" customHeight="1" x14ac:dyDescent="0.3"/>
    <row r="67" ht="15.75" customHeight="1" x14ac:dyDescent="0.3"/>
  </sheetData>
  <mergeCells count="7">
    <mergeCell ref="U4:W4"/>
    <mergeCell ref="U5:W5"/>
    <mergeCell ref="B41:I41"/>
    <mergeCell ref="B31:G31"/>
    <mergeCell ref="B26:G26"/>
    <mergeCell ref="B28:G28"/>
    <mergeCell ref="B30:G30"/>
  </mergeCells>
  <conditionalFormatting sqref="A7:P7 A10:P22 N8:P9 U7:Y22 R7:S22">
    <cfRule type="expression" dxfId="187" priority="6">
      <formula>MOD(ROW(),2)=0</formula>
    </cfRule>
  </conditionalFormatting>
  <conditionalFormatting sqref="A8:A9">
    <cfRule type="expression" dxfId="186" priority="4">
      <formula>MOD(ROW(),2)=0</formula>
    </cfRule>
  </conditionalFormatting>
  <conditionalFormatting sqref="B8:E9 J8:M9 G8:G9">
    <cfRule type="expression" dxfId="185" priority="3">
      <formula>MOD(ROW(),2)=0</formula>
    </cfRule>
  </conditionalFormatting>
  <conditionalFormatting sqref="H8:I9">
    <cfRule type="expression" dxfId="184" priority="2">
      <formula>MOD(ROW(),2)=0</formula>
    </cfRule>
  </conditionalFormatting>
  <conditionalFormatting sqref="F8:F9">
    <cfRule type="expression" dxfId="183" priority="1">
      <formula>MOD(ROW(),2)=0</formula>
    </cfRule>
  </conditionalFormatting>
  <hyperlinks>
    <hyperlink ref="B31" r:id="rId1" xr:uid="{00000000-0004-0000-0D00-000000000000}"/>
  </hyperlinks>
  <printOptions horizontalCentered="1" gridLines="1"/>
  <pageMargins left="0" right="0" top="0.75" bottom="0.75" header="0.3" footer="0.3"/>
  <pageSetup scale="51" orientation="landscape" horizontalDpi="1200" verticalDpi="1200"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CFFCC"/>
    <pageSetUpPr fitToPage="1"/>
  </sheetPr>
  <dimension ref="A1:Z66"/>
  <sheetViews>
    <sheetView showGridLines="0" zoomScale="80" zoomScaleNormal="80" workbookViewId="0">
      <pane xSplit="2" ySplit="6" topLeftCell="H7" activePane="bottomRight" state="frozen"/>
      <selection activeCell="X1" sqref="X1:X1048576"/>
      <selection pane="topRight" activeCell="X1" sqref="X1:X1048576"/>
      <selection pane="bottomLeft" activeCell="X1" sqref="X1:X1048576"/>
      <selection pane="bottomRight" activeCell="Y15" sqref="Y15"/>
    </sheetView>
  </sheetViews>
  <sheetFormatPr defaultColWidth="9.109375" defaultRowHeight="14.4" x14ac:dyDescent="0.3"/>
  <cols>
    <col min="1" max="1" width="7.88671875" style="135" customWidth="1"/>
    <col min="2" max="2" width="62" style="135" customWidth="1"/>
    <col min="3" max="3" width="36.33203125" style="135" customWidth="1"/>
    <col min="4" max="4" width="14.88671875" style="135" customWidth="1"/>
    <col min="5" max="5" width="11.109375" style="135" customWidth="1"/>
    <col min="6" max="6" width="19.88671875" style="135" customWidth="1"/>
    <col min="7" max="7" width="24" style="135" customWidth="1"/>
    <col min="8" max="9" width="13.5546875" style="135" bestFit="1" customWidth="1"/>
    <col min="10" max="10" width="12.88671875" style="135" customWidth="1"/>
    <col min="11" max="11" width="15.44140625" style="135" customWidth="1"/>
    <col min="12" max="12" width="13" style="135" customWidth="1"/>
    <col min="13" max="13" width="21.44140625" style="135" customWidth="1"/>
    <col min="14" max="14" width="19.6640625" style="135" customWidth="1"/>
    <col min="15" max="15" width="13.6640625" style="135" customWidth="1"/>
    <col min="16" max="16" width="14" style="135" bestFit="1" customWidth="1"/>
    <col min="17" max="17" width="3.6640625" style="135" customWidth="1"/>
    <col min="18" max="18" width="15.88671875" style="135" customWidth="1"/>
    <col min="19" max="19" width="15.33203125" style="135" customWidth="1"/>
    <col min="20" max="20" width="3.6640625" style="141" customWidth="1"/>
    <col min="21" max="21" width="13" style="135" customWidth="1"/>
    <col min="22" max="22" width="16.6640625" style="135" bestFit="1" customWidth="1"/>
    <col min="23" max="23" width="12.88671875" style="135" bestFit="1" customWidth="1"/>
    <col min="24" max="24" width="14.33203125" style="135" customWidth="1"/>
    <col min="25" max="25" width="14" style="135" bestFit="1" customWidth="1"/>
    <col min="26" max="16384" width="9.109375" style="135"/>
  </cols>
  <sheetData>
    <row r="1" spans="1:26" ht="15.75" customHeight="1" x14ac:dyDescent="0.3">
      <c r="A1" s="132" t="s">
        <v>41</v>
      </c>
    </row>
    <row r="2" spans="1:26" ht="15.75" customHeight="1" x14ac:dyDescent="0.3">
      <c r="A2" s="138" t="str">
        <f>'#3382 Glades Academy '!A2</f>
        <v>Federal Grant Allocations/Reimbursements as of: 03/31/2024</v>
      </c>
      <c r="B2" s="199"/>
      <c r="N2" s="140"/>
      <c r="O2" s="140"/>
      <c r="Q2" s="141"/>
      <c r="R2" s="141"/>
      <c r="S2" s="141"/>
    </row>
    <row r="3" spans="1:26" ht="15.75" customHeight="1" x14ac:dyDescent="0.3">
      <c r="A3" s="142" t="s">
        <v>67</v>
      </c>
      <c r="B3" s="132"/>
      <c r="D3" s="132"/>
      <c r="E3" s="132"/>
      <c r="F3" s="132"/>
      <c r="Q3" s="141"/>
      <c r="R3" s="141"/>
      <c r="S3" s="141"/>
      <c r="U3" s="136"/>
      <c r="V3" s="143"/>
    </row>
    <row r="4" spans="1:26" ht="15.75" customHeight="1" x14ac:dyDescent="0.3">
      <c r="A4" s="132" t="s">
        <v>143</v>
      </c>
      <c r="N4" s="250"/>
      <c r="O4" s="250"/>
      <c r="P4" s="250"/>
      <c r="Q4" s="146"/>
      <c r="R4" s="141"/>
      <c r="S4" s="141"/>
      <c r="T4" s="146"/>
      <c r="U4" s="594" t="s">
        <v>263</v>
      </c>
      <c r="V4" s="594"/>
      <c r="W4" s="594"/>
      <c r="X4" s="148"/>
      <c r="Y4" s="147"/>
    </row>
    <row r="5" spans="1:26" ht="15" thickBot="1" x14ac:dyDescent="0.35">
      <c r="A5" s="137"/>
      <c r="H5" s="148"/>
      <c r="I5" s="148"/>
      <c r="N5" s="250"/>
      <c r="O5" s="250"/>
      <c r="P5" s="250"/>
      <c r="Q5" s="146"/>
      <c r="R5" s="150"/>
      <c r="S5" s="150"/>
      <c r="T5" s="146"/>
      <c r="U5" s="610"/>
      <c r="V5" s="610"/>
      <c r="W5" s="610"/>
      <c r="X5" s="146"/>
      <c r="Y5" s="151"/>
    </row>
    <row r="6" spans="1:26" ht="77.25" customHeight="1"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201"/>
      <c r="R6" s="154" t="s">
        <v>264</v>
      </c>
      <c r="S6" s="155" t="s">
        <v>265</v>
      </c>
      <c r="T6" s="201"/>
      <c r="U6" s="345" t="s">
        <v>223</v>
      </c>
      <c r="V6" s="346" t="s">
        <v>251</v>
      </c>
      <c r="W6" s="347" t="s">
        <v>252</v>
      </c>
      <c r="X6" s="388" t="s">
        <v>249</v>
      </c>
      <c r="Y6" s="159" t="str">
        <f>'#3382 Glades Academy '!Y6</f>
        <v>Available Budget as of 03/31/2024</v>
      </c>
    </row>
    <row r="7" spans="1:26" s="137" customFormat="1" ht="15.75" customHeight="1" x14ac:dyDescent="0.3">
      <c r="A7" s="137">
        <v>4201</v>
      </c>
      <c r="B7" s="136" t="s">
        <v>243</v>
      </c>
      <c r="C7" s="371" t="s">
        <v>95</v>
      </c>
      <c r="D7" s="182" t="s">
        <v>273</v>
      </c>
      <c r="E7" s="182" t="s">
        <v>266</v>
      </c>
      <c r="F7" s="137" t="s">
        <v>267</v>
      </c>
      <c r="G7" s="137" t="s">
        <v>7</v>
      </c>
      <c r="H7" s="296">
        <v>2.3E-2</v>
      </c>
      <c r="I7" s="296">
        <v>0.1265</v>
      </c>
      <c r="J7" s="169">
        <v>45473</v>
      </c>
      <c r="K7" s="169">
        <v>45474</v>
      </c>
      <c r="L7" s="169">
        <v>45108</v>
      </c>
      <c r="M7" s="137" t="s">
        <v>268</v>
      </c>
      <c r="N7" s="389">
        <v>4862</v>
      </c>
      <c r="O7" s="390"/>
      <c r="P7" s="391">
        <f>N7+O7</f>
        <v>4862</v>
      </c>
      <c r="Q7" s="248"/>
      <c r="R7" s="550">
        <v>0</v>
      </c>
      <c r="S7" s="391">
        <f>P7-R7</f>
        <v>4862</v>
      </c>
      <c r="T7" s="248"/>
      <c r="U7" s="389">
        <v>0</v>
      </c>
      <c r="V7" s="390">
        <v>0</v>
      </c>
      <c r="W7" s="390">
        <f>U7+V7</f>
        <v>0</v>
      </c>
      <c r="X7" s="391">
        <v>0</v>
      </c>
      <c r="Y7" s="471">
        <f>S7-U7</f>
        <v>4862</v>
      </c>
    </row>
    <row r="8" spans="1:26" s="137" customFormat="1" ht="15.75" customHeight="1" x14ac:dyDescent="0.3">
      <c r="A8" s="137">
        <v>4253</v>
      </c>
      <c r="B8" s="147" t="s">
        <v>114</v>
      </c>
      <c r="C8" s="561" t="s">
        <v>344</v>
      </c>
      <c r="D8" s="137" t="s">
        <v>347</v>
      </c>
      <c r="E8" s="137" t="s">
        <v>345</v>
      </c>
      <c r="F8" s="135" t="s">
        <v>346</v>
      </c>
      <c r="G8" s="135" t="s">
        <v>7</v>
      </c>
      <c r="H8" s="296">
        <v>2.3E-2</v>
      </c>
      <c r="I8" s="296">
        <v>0.1265</v>
      </c>
      <c r="J8" s="169">
        <v>45473</v>
      </c>
      <c r="K8" s="169">
        <v>45474</v>
      </c>
      <c r="L8" s="169">
        <v>45108</v>
      </c>
      <c r="M8" s="137" t="s">
        <v>268</v>
      </c>
      <c r="N8" s="378">
        <v>22007.279999999999</v>
      </c>
      <c r="O8" s="364">
        <v>15005.02</v>
      </c>
      <c r="P8" s="365">
        <f>N8+O8</f>
        <v>37012.300000000003</v>
      </c>
      <c r="Q8" s="527"/>
      <c r="R8" s="363"/>
      <c r="S8" s="369">
        <f>P8-R8</f>
        <v>37012.300000000003</v>
      </c>
      <c r="T8" s="133"/>
      <c r="U8" s="363">
        <v>37012.300000000003</v>
      </c>
      <c r="V8" s="370"/>
      <c r="W8" s="370">
        <f t="shared" ref="W8" si="0">U8+V8</f>
        <v>37012.300000000003</v>
      </c>
      <c r="X8" s="451">
        <f>S8-W8</f>
        <v>0</v>
      </c>
      <c r="Y8" s="416">
        <f>S8-W8</f>
        <v>0</v>
      </c>
      <c r="Z8" s="136"/>
    </row>
    <row r="9" spans="1:26" s="137" customFormat="1" ht="15.75" customHeight="1" x14ac:dyDescent="0.3">
      <c r="A9" s="137" t="s">
        <v>292</v>
      </c>
      <c r="B9" s="136" t="s">
        <v>319</v>
      </c>
      <c r="C9" s="371" t="s">
        <v>293</v>
      </c>
      <c r="D9" s="182" t="s">
        <v>294</v>
      </c>
      <c r="E9" s="182" t="s">
        <v>295</v>
      </c>
      <c r="F9" s="137" t="s">
        <v>296</v>
      </c>
      <c r="G9" s="137" t="s">
        <v>7</v>
      </c>
      <c r="H9" s="296">
        <v>2.3E-2</v>
      </c>
      <c r="I9" s="296">
        <v>0.1265</v>
      </c>
      <c r="J9" s="169">
        <v>45199</v>
      </c>
      <c r="K9" s="169">
        <v>45199</v>
      </c>
      <c r="L9" s="169">
        <v>44378</v>
      </c>
      <c r="M9" s="137" t="s">
        <v>180</v>
      </c>
      <c r="N9" s="392">
        <v>13460.33</v>
      </c>
      <c r="O9" s="470"/>
      <c r="P9" s="394">
        <f>N9+O9</f>
        <v>13460.33</v>
      </c>
      <c r="Q9" s="248"/>
      <c r="R9" s="408">
        <v>9953.9500000000007</v>
      </c>
      <c r="S9" s="394">
        <f>P9-R9</f>
        <v>3506.3799999999992</v>
      </c>
      <c r="T9" s="248"/>
      <c r="U9" s="392">
        <v>3506.38</v>
      </c>
      <c r="V9" s="470"/>
      <c r="W9" s="470">
        <f>U9+V9</f>
        <v>3506.38</v>
      </c>
      <c r="X9" s="394"/>
      <c r="Y9" s="415">
        <f>S9-U9</f>
        <v>0</v>
      </c>
      <c r="Z9" s="136" t="s">
        <v>326</v>
      </c>
    </row>
    <row r="10" spans="1:26" s="137" customFormat="1" ht="15.75" customHeight="1" x14ac:dyDescent="0.3">
      <c r="A10" s="137">
        <v>4423</v>
      </c>
      <c r="B10" s="136" t="s">
        <v>193</v>
      </c>
      <c r="C10" s="289" t="s">
        <v>232</v>
      </c>
      <c r="D10" s="137" t="s">
        <v>175</v>
      </c>
      <c r="E10" s="137" t="s">
        <v>211</v>
      </c>
      <c r="F10" s="137" t="s">
        <v>184</v>
      </c>
      <c r="G10" s="137" t="s">
        <v>7</v>
      </c>
      <c r="H10" s="296">
        <v>0.05</v>
      </c>
      <c r="I10" s="296">
        <v>0.1265</v>
      </c>
      <c r="J10" s="169">
        <v>45199</v>
      </c>
      <c r="K10" s="169">
        <v>45199</v>
      </c>
      <c r="L10" s="169">
        <v>44201</v>
      </c>
      <c r="M10" s="137" t="s">
        <v>180</v>
      </c>
      <c r="N10" s="399">
        <v>8335.4699999999993</v>
      </c>
      <c r="O10" s="393">
        <v>0</v>
      </c>
      <c r="P10" s="394">
        <f>N10+O10</f>
        <v>8335.4699999999993</v>
      </c>
      <c r="Q10" s="397"/>
      <c r="R10" s="392">
        <v>0</v>
      </c>
      <c r="S10" s="394">
        <f t="shared" ref="S10:S14" si="1">P10-R10</f>
        <v>8335.4699999999993</v>
      </c>
      <c r="T10" s="248"/>
      <c r="U10" s="392">
        <v>0</v>
      </c>
      <c r="V10" s="393">
        <v>0</v>
      </c>
      <c r="W10" s="393">
        <f t="shared" ref="W10:W12" si="2">U10+V10</f>
        <v>0</v>
      </c>
      <c r="X10" s="394">
        <v>0</v>
      </c>
      <c r="Y10" s="415">
        <v>0</v>
      </c>
      <c r="Z10" s="136" t="s">
        <v>326</v>
      </c>
    </row>
    <row r="11" spans="1:26" s="137" customFormat="1" ht="15.75" customHeight="1" x14ac:dyDescent="0.3">
      <c r="A11" s="137">
        <v>4426</v>
      </c>
      <c r="B11" s="136" t="s">
        <v>240</v>
      </c>
      <c r="C11" s="289" t="s">
        <v>232</v>
      </c>
      <c r="D11" s="137" t="s">
        <v>175</v>
      </c>
      <c r="E11" s="137" t="s">
        <v>217</v>
      </c>
      <c r="F11" s="137" t="s">
        <v>176</v>
      </c>
      <c r="G11" s="137" t="s">
        <v>7</v>
      </c>
      <c r="H11" s="296">
        <v>0.05</v>
      </c>
      <c r="I11" s="296">
        <v>0.1265</v>
      </c>
      <c r="J11" s="169">
        <v>45199</v>
      </c>
      <c r="K11" s="169">
        <v>45199</v>
      </c>
      <c r="L11" s="169">
        <v>44201</v>
      </c>
      <c r="M11" s="137" t="s">
        <v>178</v>
      </c>
      <c r="N11" s="399">
        <v>15429.85</v>
      </c>
      <c r="O11" s="393">
        <v>0</v>
      </c>
      <c r="P11" s="394">
        <f>N11+O11</f>
        <v>15429.85</v>
      </c>
      <c r="Q11" s="397"/>
      <c r="R11" s="392">
        <v>0</v>
      </c>
      <c r="S11" s="394">
        <f t="shared" si="1"/>
        <v>15429.85</v>
      </c>
      <c r="T11" s="248"/>
      <c r="U11" s="392">
        <v>0</v>
      </c>
      <c r="V11" s="393">
        <v>0</v>
      </c>
      <c r="W11" s="393">
        <f t="shared" si="2"/>
        <v>0</v>
      </c>
      <c r="X11" s="394">
        <v>0</v>
      </c>
      <c r="Y11" s="415">
        <v>0</v>
      </c>
      <c r="Z11" s="136" t="s">
        <v>326</v>
      </c>
    </row>
    <row r="12" spans="1:26" s="137" customFormat="1" ht="15.75" customHeight="1" x14ac:dyDescent="0.3">
      <c r="A12" s="137">
        <v>4427</v>
      </c>
      <c r="B12" s="136" t="s">
        <v>181</v>
      </c>
      <c r="C12" s="289" t="s">
        <v>232</v>
      </c>
      <c r="D12" s="137" t="s">
        <v>175</v>
      </c>
      <c r="E12" s="137" t="s">
        <v>216</v>
      </c>
      <c r="F12" s="137" t="s">
        <v>183</v>
      </c>
      <c r="G12" s="137" t="s">
        <v>7</v>
      </c>
      <c r="H12" s="296">
        <v>0.05</v>
      </c>
      <c r="I12" s="296">
        <v>0.1265</v>
      </c>
      <c r="J12" s="169">
        <v>45199</v>
      </c>
      <c r="K12" s="169">
        <v>45199</v>
      </c>
      <c r="L12" s="169">
        <v>44201</v>
      </c>
      <c r="M12" s="137" t="s">
        <v>179</v>
      </c>
      <c r="N12" s="399">
        <v>1761.02</v>
      </c>
      <c r="O12" s="393">
        <v>0</v>
      </c>
      <c r="P12" s="394">
        <f t="shared" ref="P12:P14" si="3">N12+O12</f>
        <v>1761.02</v>
      </c>
      <c r="Q12" s="397"/>
      <c r="R12" s="392">
        <v>0</v>
      </c>
      <c r="S12" s="394">
        <f t="shared" si="1"/>
        <v>1761.02</v>
      </c>
      <c r="T12" s="248"/>
      <c r="U12" s="392">
        <v>0</v>
      </c>
      <c r="V12" s="393">
        <v>0</v>
      </c>
      <c r="W12" s="393">
        <f t="shared" si="2"/>
        <v>0</v>
      </c>
      <c r="X12" s="394">
        <v>0</v>
      </c>
      <c r="Y12" s="415">
        <v>0</v>
      </c>
      <c r="Z12" s="136" t="s">
        <v>326</v>
      </c>
    </row>
    <row r="13" spans="1:26" s="137" customFormat="1" ht="15.75" customHeight="1" x14ac:dyDescent="0.3">
      <c r="A13" s="137">
        <v>4452</v>
      </c>
      <c r="B13" s="136" t="s">
        <v>297</v>
      </c>
      <c r="C13" s="522" t="s">
        <v>185</v>
      </c>
      <c r="D13" s="137" t="s">
        <v>186</v>
      </c>
      <c r="E13" s="137" t="s">
        <v>275</v>
      </c>
      <c r="F13" s="137" t="s">
        <v>276</v>
      </c>
      <c r="G13" s="137" t="s">
        <v>7</v>
      </c>
      <c r="H13" s="296">
        <v>0.05</v>
      </c>
      <c r="I13" s="296">
        <v>0.1265</v>
      </c>
      <c r="J13" s="169">
        <v>45565</v>
      </c>
      <c r="K13" s="169">
        <v>45565</v>
      </c>
      <c r="L13" s="169">
        <v>44279</v>
      </c>
      <c r="M13" s="137" t="s">
        <v>188</v>
      </c>
      <c r="N13" s="399">
        <v>15082.16</v>
      </c>
      <c r="O13" s="393">
        <v>2.36</v>
      </c>
      <c r="P13" s="394">
        <f t="shared" si="3"/>
        <v>15084.52</v>
      </c>
      <c r="Q13" s="397"/>
      <c r="R13" s="392"/>
      <c r="S13" s="394">
        <f t="shared" si="1"/>
        <v>15084.52</v>
      </c>
      <c r="T13" s="248"/>
      <c r="U13" s="392"/>
      <c r="V13" s="393"/>
      <c r="W13" s="393"/>
      <c r="X13" s="394"/>
      <c r="Y13" s="549">
        <f t="shared" ref="Y13:Y14" si="4">S13-U13</f>
        <v>15084.52</v>
      </c>
    </row>
    <row r="14" spans="1:26" ht="15.75" customHeight="1" x14ac:dyDescent="0.3">
      <c r="A14" s="137">
        <v>4459</v>
      </c>
      <c r="B14" s="136" t="s">
        <v>212</v>
      </c>
      <c r="C14" s="522" t="s">
        <v>185</v>
      </c>
      <c r="D14" s="137" t="s">
        <v>186</v>
      </c>
      <c r="E14" s="137" t="s">
        <v>213</v>
      </c>
      <c r="F14" s="137" t="s">
        <v>187</v>
      </c>
      <c r="G14" s="137" t="s">
        <v>7</v>
      </c>
      <c r="H14" s="296">
        <v>0.05</v>
      </c>
      <c r="I14" s="296">
        <v>0.1265</v>
      </c>
      <c r="J14" s="169">
        <v>45565</v>
      </c>
      <c r="K14" s="169">
        <v>45565</v>
      </c>
      <c r="L14" s="169">
        <v>44279</v>
      </c>
      <c r="M14" s="137" t="s">
        <v>188</v>
      </c>
      <c r="N14" s="399">
        <v>60328.63</v>
      </c>
      <c r="O14" s="393">
        <v>9.4499999999999993</v>
      </c>
      <c r="P14" s="394">
        <f t="shared" si="3"/>
        <v>60338.079999999994</v>
      </c>
      <c r="Q14" s="397"/>
      <c r="R14" s="392"/>
      <c r="S14" s="394">
        <f t="shared" si="1"/>
        <v>60338.079999999994</v>
      </c>
      <c r="T14" s="248"/>
      <c r="U14" s="392"/>
      <c r="V14" s="393"/>
      <c r="W14" s="393"/>
      <c r="X14" s="470"/>
      <c r="Y14" s="415">
        <f t="shared" si="4"/>
        <v>60338.079999999994</v>
      </c>
    </row>
    <row r="15" spans="1:26" ht="15.75" customHeight="1" thickBot="1" x14ac:dyDescent="0.35">
      <c r="C15" s="182"/>
      <c r="D15" s="182"/>
      <c r="E15" s="182"/>
      <c r="H15" s="168"/>
      <c r="I15" s="168"/>
      <c r="J15" s="198"/>
      <c r="K15" s="198"/>
      <c r="L15" s="198"/>
      <c r="M15" s="224" t="s">
        <v>38</v>
      </c>
      <c r="N15" s="366">
        <f>SUM(N7:N14)</f>
        <v>141266.74</v>
      </c>
      <c r="O15" s="367">
        <f>SUM(O7:O14)</f>
        <v>15016.830000000002</v>
      </c>
      <c r="P15" s="368">
        <f>SUM(P7:P14)</f>
        <v>156283.57</v>
      </c>
      <c r="Q15" s="130"/>
      <c r="R15" s="366">
        <f>SUM(R7:R14)</f>
        <v>9953.9500000000007</v>
      </c>
      <c r="S15" s="368">
        <f>SUM(S7:S14)</f>
        <v>146329.62</v>
      </c>
      <c r="T15" s="130"/>
      <c r="U15" s="513">
        <f>SUM(U7:U14)</f>
        <v>40518.68</v>
      </c>
      <c r="V15" s="367">
        <f t="shared" ref="V15:Y15" si="5">SUM(V7:V14)</f>
        <v>0</v>
      </c>
      <c r="W15" s="367">
        <f t="shared" si="5"/>
        <v>40518.68</v>
      </c>
      <c r="X15" s="367">
        <f t="shared" si="5"/>
        <v>0</v>
      </c>
      <c r="Y15" s="613">
        <f t="shared" si="5"/>
        <v>80284.599999999991</v>
      </c>
    </row>
    <row r="16" spans="1:26" ht="15.75" customHeight="1" thickTop="1" x14ac:dyDescent="0.3">
      <c r="C16" s="182"/>
      <c r="D16" s="182"/>
      <c r="E16" s="182"/>
      <c r="M16" s="224"/>
      <c r="N16" s="171"/>
      <c r="O16" s="171"/>
      <c r="P16" s="171"/>
      <c r="R16" s="171"/>
      <c r="S16" s="171"/>
      <c r="T16" s="170"/>
    </row>
    <row r="17" spans="2:20" ht="15.75" customHeight="1" x14ac:dyDescent="0.3">
      <c r="B17" s="132" t="s">
        <v>111</v>
      </c>
      <c r="C17" s="182"/>
      <c r="D17" s="182"/>
      <c r="E17" s="182"/>
      <c r="M17" s="224"/>
      <c r="N17" s="171"/>
      <c r="O17" s="171"/>
      <c r="P17" s="171"/>
      <c r="R17" s="171"/>
      <c r="S17" s="171"/>
      <c r="T17" s="170"/>
    </row>
    <row r="18" spans="2:20" ht="15.75" customHeight="1" x14ac:dyDescent="0.3">
      <c r="B18" s="596" t="s">
        <v>253</v>
      </c>
      <c r="C18" s="596"/>
      <c r="D18" s="596"/>
      <c r="E18" s="596"/>
      <c r="F18" s="596"/>
      <c r="G18" s="596"/>
      <c r="H18" s="176"/>
      <c r="I18" s="176"/>
      <c r="J18" s="176"/>
      <c r="M18" s="224"/>
      <c r="N18" s="171"/>
      <c r="O18" s="171"/>
      <c r="P18" s="171"/>
      <c r="R18" s="171"/>
      <c r="S18" s="171"/>
      <c r="T18" s="170"/>
    </row>
    <row r="19" spans="2:20" ht="15.75" customHeight="1" x14ac:dyDescent="0.3">
      <c r="C19" s="182"/>
      <c r="D19" s="182"/>
      <c r="E19" s="182"/>
      <c r="M19" s="224"/>
      <c r="N19" s="171"/>
      <c r="O19" s="171"/>
      <c r="P19" s="171"/>
      <c r="R19" s="171"/>
      <c r="S19" s="171"/>
      <c r="T19" s="170"/>
    </row>
    <row r="20" spans="2:20" ht="15.75" customHeight="1" x14ac:dyDescent="0.3">
      <c r="B20" s="596" t="s">
        <v>115</v>
      </c>
      <c r="C20" s="596"/>
      <c r="D20" s="596"/>
      <c r="E20" s="596"/>
      <c r="F20" s="596"/>
      <c r="G20" s="596"/>
      <c r="H20" s="176"/>
      <c r="I20" s="176"/>
      <c r="J20" s="176"/>
      <c r="M20" s="224"/>
      <c r="N20" s="171"/>
      <c r="O20" s="171"/>
      <c r="P20" s="171"/>
      <c r="R20" s="171"/>
      <c r="S20" s="171"/>
      <c r="T20" s="170"/>
    </row>
    <row r="21" spans="2:20" ht="15.75" customHeight="1" x14ac:dyDescent="0.3">
      <c r="B21" s="176"/>
      <c r="C21" s="176"/>
      <c r="D21" s="176"/>
      <c r="E21" s="176"/>
      <c r="F21" s="176"/>
      <c r="G21" s="176"/>
      <c r="H21" s="176"/>
      <c r="I21" s="176"/>
      <c r="J21" s="176"/>
      <c r="M21" s="224"/>
      <c r="N21" s="171"/>
      <c r="O21" s="171"/>
      <c r="P21" s="171"/>
      <c r="R21" s="171"/>
      <c r="S21" s="171"/>
      <c r="T21" s="170"/>
    </row>
    <row r="22" spans="2:20" ht="15.75" customHeight="1" x14ac:dyDescent="0.3">
      <c r="B22" s="596" t="s">
        <v>136</v>
      </c>
      <c r="C22" s="596"/>
      <c r="D22" s="596"/>
      <c r="E22" s="596"/>
      <c r="F22" s="596"/>
      <c r="G22" s="596"/>
      <c r="H22" s="176"/>
      <c r="I22" s="176"/>
      <c r="J22" s="176"/>
      <c r="M22" s="224"/>
      <c r="N22" s="171"/>
      <c r="O22" s="171"/>
      <c r="P22" s="171"/>
      <c r="R22" s="171"/>
      <c r="S22" s="171"/>
      <c r="T22" s="170"/>
    </row>
    <row r="23" spans="2:20" ht="15.75" customHeight="1" x14ac:dyDescent="0.3">
      <c r="B23" s="609" t="s">
        <v>135</v>
      </c>
      <c r="C23" s="596"/>
      <c r="D23" s="596"/>
      <c r="E23" s="596"/>
      <c r="F23" s="596"/>
      <c r="G23" s="596"/>
      <c r="H23" s="176"/>
      <c r="I23" s="176"/>
      <c r="J23" s="176"/>
      <c r="M23" s="224"/>
      <c r="N23" s="171"/>
      <c r="O23" s="171"/>
      <c r="P23" s="171"/>
      <c r="R23" s="171"/>
      <c r="S23" s="171"/>
      <c r="T23" s="170"/>
    </row>
    <row r="24" spans="2:20" ht="15.75" customHeight="1" x14ac:dyDescent="0.3">
      <c r="B24" s="176"/>
      <c r="C24" s="176"/>
      <c r="D24" s="176"/>
      <c r="E24" s="176"/>
      <c r="F24" s="176"/>
      <c r="G24" s="176"/>
      <c r="H24" s="176"/>
      <c r="I24" s="176"/>
      <c r="J24" s="176"/>
      <c r="M24" s="224"/>
      <c r="N24" s="171"/>
      <c r="O24" s="171"/>
      <c r="P24" s="171"/>
      <c r="R24" s="171"/>
      <c r="S24" s="171"/>
      <c r="T24" s="170"/>
    </row>
    <row r="25" spans="2:20" ht="15.75" customHeight="1" x14ac:dyDescent="0.3">
      <c r="B25" s="131" t="s">
        <v>98</v>
      </c>
      <c r="C25" s="180" t="s">
        <v>101</v>
      </c>
      <c r="D25" s="180" t="s">
        <v>102</v>
      </c>
      <c r="E25" s="180"/>
      <c r="F25" s="176"/>
      <c r="G25" s="176"/>
      <c r="H25" s="176"/>
      <c r="I25" s="176"/>
      <c r="J25" s="176"/>
      <c r="M25" s="224"/>
      <c r="N25" s="171"/>
      <c r="O25" s="171"/>
      <c r="P25" s="171"/>
      <c r="R25" s="171"/>
      <c r="S25" s="171"/>
      <c r="T25" s="170"/>
    </row>
    <row r="26" spans="2:20" ht="15.75" customHeight="1" x14ac:dyDescent="0.3">
      <c r="B26" s="135" t="s">
        <v>99</v>
      </c>
      <c r="C26" s="182" t="s">
        <v>207</v>
      </c>
      <c r="D26" s="182" t="s">
        <v>105</v>
      </c>
      <c r="E26" s="182"/>
      <c r="M26" s="224"/>
      <c r="N26" s="171"/>
      <c r="O26" s="171"/>
      <c r="P26" s="171"/>
      <c r="R26" s="171"/>
      <c r="S26" s="171"/>
      <c r="T26" s="170"/>
    </row>
    <row r="27" spans="2:20" ht="15.75" customHeight="1" x14ac:dyDescent="0.3">
      <c r="B27" s="135" t="s">
        <v>100</v>
      </c>
      <c r="C27" s="182" t="s">
        <v>177</v>
      </c>
      <c r="D27" s="182" t="s">
        <v>208</v>
      </c>
      <c r="E27" s="182"/>
      <c r="M27" s="224"/>
      <c r="N27" s="171"/>
      <c r="O27" s="171"/>
      <c r="P27" s="171"/>
      <c r="R27" s="171"/>
      <c r="S27" s="171"/>
      <c r="T27" s="170"/>
    </row>
    <row r="28" spans="2:20" ht="15.75" customHeight="1" x14ac:dyDescent="0.3">
      <c r="B28" s="135" t="s">
        <v>237</v>
      </c>
      <c r="C28" s="182" t="s">
        <v>205</v>
      </c>
      <c r="D28" s="182" t="s">
        <v>206</v>
      </c>
      <c r="E28" s="182"/>
      <c r="M28" s="224"/>
      <c r="N28" s="171"/>
      <c r="O28" s="171"/>
      <c r="P28" s="171"/>
      <c r="R28" s="171"/>
      <c r="S28" s="171"/>
      <c r="T28" s="170"/>
    </row>
    <row r="29" spans="2:20" ht="15.75" customHeight="1" x14ac:dyDescent="0.3">
      <c r="B29" s="135" t="s">
        <v>236</v>
      </c>
      <c r="C29" s="182" t="s">
        <v>205</v>
      </c>
      <c r="D29" s="182" t="s">
        <v>206</v>
      </c>
      <c r="E29" s="182"/>
      <c r="M29" s="224"/>
      <c r="N29" s="171"/>
      <c r="O29" s="171"/>
      <c r="P29" s="171"/>
      <c r="R29" s="171"/>
      <c r="S29" s="171"/>
      <c r="T29" s="170"/>
    </row>
    <row r="30" spans="2:20" ht="15.75" customHeight="1" x14ac:dyDescent="0.3">
      <c r="B30" s="319"/>
      <c r="C30" s="182"/>
      <c r="D30" s="182"/>
      <c r="E30" s="182"/>
      <c r="M30" s="224"/>
      <c r="N30" s="171"/>
      <c r="O30" s="171"/>
      <c r="P30" s="171"/>
      <c r="R30" s="171"/>
      <c r="S30" s="171"/>
      <c r="T30" s="170"/>
    </row>
    <row r="31" spans="2:20" ht="15.75" customHeight="1" x14ac:dyDescent="0.3">
      <c r="B31" s="592" t="s">
        <v>269</v>
      </c>
      <c r="C31" s="592"/>
      <c r="D31" s="592"/>
      <c r="E31" s="592"/>
      <c r="F31" s="592"/>
      <c r="G31" s="592"/>
      <c r="H31" s="592"/>
      <c r="I31" s="592"/>
      <c r="M31" s="224"/>
      <c r="N31" s="171"/>
      <c r="O31" s="171"/>
      <c r="P31" s="171"/>
      <c r="R31" s="171"/>
      <c r="S31" s="171"/>
      <c r="T31" s="170"/>
    </row>
    <row r="32" spans="2:20" ht="15.75" customHeight="1" x14ac:dyDescent="0.3">
      <c r="B32" s="128" t="s">
        <v>270</v>
      </c>
      <c r="C32" s="182"/>
      <c r="D32" s="182"/>
      <c r="E32" s="182"/>
      <c r="M32" s="224"/>
      <c r="N32" s="171"/>
      <c r="O32" s="171"/>
      <c r="P32" s="171"/>
      <c r="R32" s="171"/>
      <c r="S32" s="171"/>
      <c r="T32" s="170"/>
    </row>
    <row r="33" spans="2:20" ht="15.75" customHeight="1" x14ac:dyDescent="0.3">
      <c r="B33" s="192"/>
      <c r="C33" s="216"/>
      <c r="D33" s="216"/>
      <c r="E33" s="216"/>
      <c r="F33" s="192"/>
      <c r="G33" s="192"/>
      <c r="H33" s="192"/>
      <c r="I33" s="192"/>
      <c r="J33" s="192"/>
      <c r="K33" s="192"/>
      <c r="L33" s="192"/>
      <c r="M33" s="192"/>
      <c r="N33" s="192"/>
      <c r="O33" s="141"/>
      <c r="P33" s="141"/>
      <c r="Q33" s="141"/>
      <c r="R33" s="141"/>
      <c r="S33" s="141"/>
    </row>
    <row r="34" spans="2:20" ht="15.75" customHeight="1" x14ac:dyDescent="0.3">
      <c r="O34" s="184"/>
      <c r="P34" s="184"/>
      <c r="Q34" s="184"/>
      <c r="R34" s="297" t="s">
        <v>256</v>
      </c>
      <c r="S34" s="187"/>
      <c r="T34" s="197"/>
    </row>
    <row r="35" spans="2:20" ht="15.75" customHeight="1" x14ac:dyDescent="0.3">
      <c r="B35" s="188" t="s">
        <v>255</v>
      </c>
      <c r="C35" s="190" t="s">
        <v>2</v>
      </c>
      <c r="D35" s="190"/>
      <c r="E35" s="190"/>
      <c r="F35" s="190" t="s">
        <v>34</v>
      </c>
      <c r="G35" s="190" t="s">
        <v>35</v>
      </c>
      <c r="H35" s="190"/>
      <c r="I35" s="190"/>
      <c r="J35" s="190"/>
      <c r="K35" s="190"/>
      <c r="L35" s="190"/>
      <c r="M35" s="190" t="s">
        <v>36</v>
      </c>
      <c r="N35" s="190" t="s">
        <v>37</v>
      </c>
      <c r="O35" s="191"/>
      <c r="P35" s="191"/>
      <c r="Q35" s="191"/>
      <c r="R35" s="192" t="s">
        <v>81</v>
      </c>
      <c r="S35" s="193"/>
      <c r="T35" s="197"/>
    </row>
    <row r="36" spans="2:20" ht="15.75" customHeight="1" x14ac:dyDescent="0.3">
      <c r="B36" s="194"/>
      <c r="C36" s="146"/>
      <c r="D36" s="146"/>
      <c r="E36" s="146"/>
      <c r="F36" s="146"/>
      <c r="G36" s="146"/>
      <c r="H36" s="146"/>
      <c r="I36" s="146"/>
      <c r="J36" s="146"/>
      <c r="K36" s="146"/>
      <c r="L36" s="146"/>
      <c r="M36" s="146"/>
      <c r="N36" s="146"/>
      <c r="O36" s="136"/>
      <c r="P36" s="136"/>
      <c r="Q36" s="136"/>
      <c r="R36" s="300"/>
      <c r="S36" s="301"/>
      <c r="T36" s="197"/>
    </row>
    <row r="37" spans="2:20" ht="15.75" customHeight="1" x14ac:dyDescent="0.3">
      <c r="B37" s="194"/>
      <c r="C37" s="146"/>
      <c r="D37" s="146"/>
      <c r="E37" s="146"/>
      <c r="F37" s="146"/>
      <c r="G37" s="146"/>
      <c r="H37" s="146"/>
      <c r="I37" s="146"/>
      <c r="J37" s="146"/>
      <c r="K37" s="146"/>
      <c r="L37" s="146"/>
      <c r="M37" s="146"/>
      <c r="N37" s="146"/>
      <c r="O37" s="136"/>
      <c r="P37" s="136"/>
      <c r="Q37" s="136"/>
    </row>
    <row r="38" spans="2:20" ht="15.75" customHeight="1" x14ac:dyDescent="0.3">
      <c r="B38" s="210"/>
      <c r="C38" s="211"/>
      <c r="D38" s="211"/>
      <c r="E38" s="211"/>
      <c r="F38" s="212"/>
      <c r="G38" s="213"/>
      <c r="H38" s="213"/>
      <c r="I38" s="213"/>
      <c r="J38" s="213"/>
      <c r="K38" s="213"/>
      <c r="L38" s="213"/>
      <c r="M38" s="163"/>
      <c r="N38" s="214"/>
      <c r="O38" s="215"/>
      <c r="P38" s="215"/>
      <c r="Q38" s="215"/>
    </row>
    <row r="39" spans="2:20" ht="15.75" customHeight="1" x14ac:dyDescent="0.3">
      <c r="B39" s="210"/>
      <c r="C39" s="211"/>
      <c r="D39" s="211"/>
      <c r="E39" s="211"/>
      <c r="F39" s="212"/>
      <c r="G39" s="213"/>
      <c r="H39" s="213"/>
      <c r="I39" s="213"/>
      <c r="J39" s="213"/>
      <c r="K39" s="213"/>
      <c r="L39" s="213"/>
      <c r="M39" s="163"/>
      <c r="N39" s="214"/>
      <c r="O39" s="215"/>
      <c r="P39" s="215"/>
      <c r="Q39" s="215"/>
    </row>
    <row r="40" spans="2:20" ht="15.75" customHeight="1" x14ac:dyDescent="0.3">
      <c r="B40" s="210"/>
      <c r="C40" s="211"/>
      <c r="D40" s="211"/>
      <c r="E40" s="211"/>
      <c r="F40" s="212"/>
      <c r="G40" s="213"/>
      <c r="H40" s="213"/>
      <c r="I40" s="213"/>
      <c r="J40" s="213"/>
      <c r="K40" s="213"/>
      <c r="L40" s="213"/>
      <c r="M40" s="163"/>
      <c r="N40" s="214"/>
      <c r="O40" s="215"/>
      <c r="P40" s="215"/>
      <c r="Q40" s="215"/>
    </row>
    <row r="41" spans="2:20" ht="15.75" customHeight="1" x14ac:dyDescent="0.3">
      <c r="B41" s="210"/>
      <c r="C41" s="211"/>
      <c r="D41" s="211"/>
      <c r="E41" s="211"/>
      <c r="F41" s="212"/>
      <c r="G41" s="213"/>
      <c r="H41" s="213"/>
      <c r="I41" s="213"/>
      <c r="J41" s="213"/>
      <c r="K41" s="213"/>
      <c r="L41" s="213"/>
      <c r="M41" s="163"/>
      <c r="N41" s="214"/>
      <c r="O41" s="215"/>
      <c r="P41" s="215"/>
      <c r="Q41" s="215"/>
    </row>
    <row r="42" spans="2:20" ht="15.75" customHeight="1" x14ac:dyDescent="0.3">
      <c r="B42" s="210"/>
      <c r="C42" s="211"/>
      <c r="D42" s="211"/>
      <c r="E42" s="211"/>
      <c r="F42" s="212"/>
      <c r="G42" s="213"/>
      <c r="H42" s="213"/>
      <c r="I42" s="213"/>
      <c r="J42" s="213"/>
      <c r="K42" s="213"/>
      <c r="L42" s="213"/>
      <c r="M42" s="163"/>
      <c r="N42" s="214"/>
      <c r="O42" s="215"/>
      <c r="P42" s="215"/>
      <c r="Q42" s="215"/>
    </row>
    <row r="43" spans="2:20" ht="15.75" customHeight="1" x14ac:dyDescent="0.3">
      <c r="B43" s="210"/>
      <c r="C43" s="211"/>
      <c r="D43" s="211"/>
      <c r="E43" s="211"/>
      <c r="F43" s="212"/>
      <c r="G43" s="213"/>
      <c r="H43" s="213"/>
      <c r="I43" s="213"/>
      <c r="J43" s="213"/>
      <c r="K43" s="213"/>
      <c r="L43" s="213"/>
      <c r="M43" s="163"/>
      <c r="N43" s="214"/>
      <c r="O43" s="215"/>
      <c r="P43" s="215"/>
      <c r="Q43" s="215"/>
    </row>
    <row r="44" spans="2:20" ht="15.75" customHeight="1" x14ac:dyDescent="0.3">
      <c r="B44" s="210"/>
      <c r="C44" s="211"/>
      <c r="D44" s="211"/>
      <c r="E44" s="211"/>
      <c r="F44" s="212"/>
      <c r="G44" s="213"/>
      <c r="H44" s="213"/>
      <c r="I44" s="213"/>
      <c r="J44" s="213"/>
      <c r="K44" s="213"/>
      <c r="L44" s="213"/>
      <c r="M44" s="163"/>
      <c r="N44" s="214"/>
      <c r="O44" s="215"/>
      <c r="P44" s="215"/>
      <c r="Q44" s="215"/>
    </row>
    <row r="45" spans="2:20" ht="15.75" customHeight="1" x14ac:dyDescent="0.3">
      <c r="B45" s="210"/>
      <c r="C45" s="211"/>
      <c r="D45" s="211"/>
      <c r="E45" s="211"/>
      <c r="F45" s="212"/>
      <c r="G45" s="213"/>
      <c r="H45" s="213"/>
      <c r="I45" s="213"/>
      <c r="J45" s="213"/>
      <c r="K45" s="213"/>
      <c r="L45" s="213"/>
      <c r="M45" s="163"/>
      <c r="N45" s="214"/>
      <c r="O45" s="215"/>
      <c r="P45" s="215"/>
      <c r="Q45" s="215"/>
    </row>
    <row r="46" spans="2:20" ht="15.75" customHeight="1" x14ac:dyDescent="0.3">
      <c r="B46" s="210"/>
      <c r="C46" s="211"/>
      <c r="D46" s="211"/>
      <c r="E46" s="211"/>
      <c r="F46" s="212"/>
      <c r="G46" s="213"/>
      <c r="H46" s="213"/>
      <c r="I46" s="213"/>
      <c r="J46" s="213"/>
      <c r="K46" s="213"/>
      <c r="L46" s="213"/>
      <c r="M46" s="163"/>
      <c r="N46" s="214"/>
      <c r="O46" s="215"/>
      <c r="P46" s="215"/>
      <c r="Q46" s="215"/>
    </row>
    <row r="47" spans="2:20" ht="15.75" customHeight="1" x14ac:dyDescent="0.3">
      <c r="B47" s="210"/>
      <c r="C47" s="211"/>
      <c r="D47" s="211"/>
      <c r="E47" s="211"/>
      <c r="F47" s="212"/>
      <c r="G47" s="213"/>
      <c r="H47" s="213"/>
      <c r="I47" s="213"/>
      <c r="J47" s="213"/>
      <c r="K47" s="213"/>
      <c r="L47" s="213"/>
      <c r="M47" s="163"/>
      <c r="N47" s="214"/>
      <c r="O47" s="215"/>
      <c r="P47" s="215"/>
      <c r="Q47" s="215"/>
    </row>
    <row r="48" spans="2:20" ht="15.75" customHeight="1" x14ac:dyDescent="0.3">
      <c r="B48" s="210"/>
      <c r="C48" s="211"/>
      <c r="D48" s="211"/>
      <c r="E48" s="211"/>
      <c r="F48" s="212"/>
      <c r="G48" s="213"/>
      <c r="H48" s="213"/>
      <c r="I48" s="213"/>
      <c r="J48" s="213"/>
      <c r="K48" s="213"/>
      <c r="L48" s="213"/>
      <c r="M48" s="163"/>
      <c r="N48" s="214"/>
      <c r="O48" s="215"/>
      <c r="P48" s="215"/>
      <c r="Q48" s="215"/>
    </row>
    <row r="49" spans="2:24" ht="15.75" customHeight="1" x14ac:dyDescent="0.3">
      <c r="B49" s="235"/>
      <c r="C49" s="230"/>
      <c r="D49" s="230"/>
      <c r="E49" s="230"/>
      <c r="F49" s="212"/>
      <c r="G49" s="236"/>
      <c r="H49" s="236"/>
      <c r="I49" s="236"/>
      <c r="J49" s="236"/>
      <c r="K49" s="236"/>
      <c r="L49" s="236"/>
      <c r="M49" s="238"/>
      <c r="N49" s="241"/>
      <c r="O49" s="141"/>
      <c r="P49" s="141"/>
      <c r="Q49" s="141"/>
    </row>
    <row r="50" spans="2:24" ht="15.75" customHeight="1" x14ac:dyDescent="0.3">
      <c r="B50" s="235"/>
      <c r="C50" s="230"/>
      <c r="D50" s="230"/>
      <c r="E50" s="230"/>
      <c r="F50" s="212"/>
      <c r="G50" s="236"/>
      <c r="H50" s="236"/>
      <c r="I50" s="236"/>
      <c r="J50" s="236"/>
      <c r="K50" s="236"/>
      <c r="L50" s="236"/>
      <c r="M50" s="238"/>
      <c r="N50" s="241"/>
      <c r="O50" s="141"/>
      <c r="P50" s="147"/>
      <c r="Q50" s="147"/>
      <c r="R50" s="144"/>
      <c r="S50" s="144"/>
      <c r="T50" s="147"/>
    </row>
    <row r="51" spans="2:24" ht="15.75" customHeight="1" x14ac:dyDescent="0.3">
      <c r="B51" s="235"/>
      <c r="C51" s="230"/>
      <c r="D51" s="230"/>
      <c r="E51" s="230"/>
      <c r="F51" s="212"/>
      <c r="G51" s="236"/>
      <c r="H51" s="236"/>
      <c r="I51" s="236"/>
      <c r="J51" s="236"/>
      <c r="K51" s="236"/>
      <c r="L51" s="236"/>
      <c r="M51" s="238"/>
      <c r="N51" s="241"/>
      <c r="O51" s="141"/>
      <c r="P51" s="147"/>
      <c r="Q51" s="147"/>
      <c r="R51" s="144"/>
      <c r="S51" s="144"/>
      <c r="T51" s="147"/>
    </row>
    <row r="52" spans="2:24" ht="15.75" customHeight="1" x14ac:dyDescent="0.3">
      <c r="C52" s="230"/>
      <c r="D52" s="230"/>
      <c r="E52" s="230"/>
      <c r="F52" s="212"/>
      <c r="G52" s="231"/>
      <c r="H52" s="231"/>
      <c r="I52" s="231"/>
      <c r="J52" s="231"/>
      <c r="K52" s="231"/>
      <c r="L52" s="231"/>
      <c r="M52" s="232"/>
      <c r="N52" s="233"/>
      <c r="O52" s="234"/>
      <c r="P52" s="165"/>
      <c r="Q52" s="147"/>
      <c r="R52" s="144"/>
      <c r="S52" s="144"/>
      <c r="T52" s="164"/>
      <c r="V52" s="135" t="s">
        <v>230</v>
      </c>
      <c r="W52" s="171">
        <f>W15</f>
        <v>40518.68</v>
      </c>
      <c r="X52" s="171"/>
    </row>
    <row r="53" spans="2:24" ht="15.75" customHeight="1" x14ac:dyDescent="0.3">
      <c r="B53" s="235"/>
      <c r="C53" s="230"/>
      <c r="D53" s="230"/>
      <c r="E53" s="230"/>
      <c r="F53" s="212"/>
      <c r="G53" s="236"/>
      <c r="H53" s="236"/>
      <c r="I53" s="236"/>
      <c r="J53" s="236"/>
      <c r="K53" s="236"/>
      <c r="L53" s="236"/>
      <c r="M53" s="232"/>
      <c r="N53" s="209"/>
      <c r="O53" s="237"/>
      <c r="P53" s="243"/>
      <c r="Q53" s="147"/>
      <c r="R53" s="144"/>
      <c r="S53" s="144"/>
      <c r="T53" s="147"/>
    </row>
    <row r="54" spans="2:24" ht="15.75" customHeight="1" x14ac:dyDescent="0.3">
      <c r="B54" s="235"/>
      <c r="C54" s="230"/>
      <c r="D54" s="230"/>
      <c r="E54" s="230"/>
      <c r="F54" s="212"/>
      <c r="G54" s="236"/>
      <c r="H54" s="236"/>
      <c r="I54" s="236"/>
      <c r="J54" s="236"/>
      <c r="K54" s="236"/>
      <c r="L54" s="236"/>
      <c r="M54" s="232"/>
      <c r="N54" s="209"/>
      <c r="O54" s="237"/>
      <c r="P54" s="237"/>
      <c r="Q54" s="141"/>
    </row>
    <row r="55" spans="2:24" ht="15.75" customHeight="1" x14ac:dyDescent="0.3">
      <c r="B55" s="235"/>
      <c r="C55" s="230"/>
      <c r="D55" s="230"/>
      <c r="E55" s="230"/>
      <c r="F55" s="212"/>
      <c r="G55" s="236"/>
      <c r="H55" s="236"/>
      <c r="I55" s="236"/>
      <c r="J55" s="236"/>
      <c r="K55" s="236"/>
      <c r="L55" s="236"/>
      <c r="M55" s="232"/>
      <c r="N55" s="209"/>
      <c r="O55" s="237"/>
      <c r="P55" s="237"/>
      <c r="Q55" s="141"/>
    </row>
    <row r="56" spans="2:24" ht="15.75" customHeight="1" x14ac:dyDescent="0.3">
      <c r="B56" s="235"/>
      <c r="C56" s="230"/>
      <c r="D56" s="230"/>
      <c r="E56" s="230"/>
      <c r="F56" s="212"/>
      <c r="G56" s="236"/>
      <c r="H56" s="236"/>
      <c r="I56" s="236"/>
      <c r="J56" s="236"/>
      <c r="K56" s="236"/>
      <c r="L56" s="236"/>
      <c r="M56" s="238"/>
      <c r="N56" s="214"/>
      <c r="O56" s="237"/>
      <c r="P56" s="237"/>
      <c r="Q56" s="141"/>
    </row>
    <row r="57" spans="2:24" ht="15.75" customHeight="1" x14ac:dyDescent="0.3"/>
    <row r="58" spans="2:24" ht="15.75" customHeight="1" x14ac:dyDescent="0.3">
      <c r="F58" s="172"/>
      <c r="G58" s="240"/>
      <c r="H58" s="240"/>
      <c r="I58" s="240"/>
      <c r="J58" s="240"/>
      <c r="K58" s="240"/>
      <c r="L58" s="240"/>
    </row>
    <row r="59" spans="2:24" ht="15.75" customHeight="1" x14ac:dyDescent="0.3"/>
    <row r="60" spans="2:24" ht="15.75" customHeight="1" x14ac:dyDescent="0.3"/>
    <row r="61" spans="2:24" ht="15.75" customHeight="1" x14ac:dyDescent="0.3"/>
    <row r="62" spans="2:24" ht="15.75" customHeight="1" x14ac:dyDescent="0.3"/>
    <row r="63" spans="2:24" ht="15.75" customHeight="1" x14ac:dyDescent="0.3"/>
    <row r="64" spans="2:24" ht="15.75" customHeight="1" x14ac:dyDescent="0.3"/>
    <row r="65" ht="15.75" customHeight="1" x14ac:dyDescent="0.3"/>
    <row r="66" ht="15.75" customHeight="1" x14ac:dyDescent="0.3"/>
  </sheetData>
  <mergeCells count="7">
    <mergeCell ref="U4:W4"/>
    <mergeCell ref="U5:W5"/>
    <mergeCell ref="B31:I31"/>
    <mergeCell ref="B23:G23"/>
    <mergeCell ref="B18:G18"/>
    <mergeCell ref="B20:G20"/>
    <mergeCell ref="B22:G22"/>
  </mergeCells>
  <conditionalFormatting sqref="R7:S7 A7:P7 U7:Y7 U9:Y14 A9:P14 R9:S14">
    <cfRule type="expression" dxfId="182" priority="3">
      <formula>MOD(ROW(),2)=0</formula>
    </cfRule>
  </conditionalFormatting>
  <conditionalFormatting sqref="A8:P8 R8:S8 U8:X8">
    <cfRule type="expression" dxfId="181" priority="2">
      <formula>MOD(ROW(),2)=0</formula>
    </cfRule>
  </conditionalFormatting>
  <conditionalFormatting sqref="Y8">
    <cfRule type="expression" dxfId="180" priority="1">
      <formula>MOD(ROW(),2)=0</formula>
    </cfRule>
  </conditionalFormatting>
  <hyperlinks>
    <hyperlink ref="B23" r:id="rId1" xr:uid="{00000000-0004-0000-0E00-000000000000}"/>
  </hyperlinks>
  <printOptions horizontalCentered="1" gridLines="1"/>
  <pageMargins left="0" right="0" top="0.75" bottom="0.75" header="0.3" footer="0.3"/>
  <pageSetup scale="51" orientation="landscape" horizontalDpi="1200" verticalDpi="120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FFCC"/>
    <pageSetUpPr fitToPage="1"/>
  </sheetPr>
  <dimension ref="A1:Z67"/>
  <sheetViews>
    <sheetView showGridLines="0" zoomScale="80" zoomScaleNormal="80" workbookViewId="0">
      <pane xSplit="2" ySplit="6" topLeftCell="I7" activePane="bottomRight" state="frozen"/>
      <selection activeCell="X1" sqref="X1:X1048576"/>
      <selection pane="topRight" activeCell="X1" sqref="X1:X1048576"/>
      <selection pane="bottomLeft" activeCell="X1" sqref="X1:X1048576"/>
      <selection pane="bottomRight" activeCell="X26" sqref="X26"/>
    </sheetView>
  </sheetViews>
  <sheetFormatPr defaultColWidth="9.109375" defaultRowHeight="14.4" x14ac:dyDescent="0.3"/>
  <cols>
    <col min="1" max="1" width="7.88671875" style="135" customWidth="1"/>
    <col min="2" max="2" width="69.88671875" style="135" customWidth="1"/>
    <col min="3" max="3" width="36.33203125" style="135" customWidth="1"/>
    <col min="4" max="4" width="15.33203125" style="135" customWidth="1"/>
    <col min="5" max="5" width="13.6640625" style="135" customWidth="1"/>
    <col min="6" max="6" width="19.44140625" style="135" bestFit="1" customWidth="1"/>
    <col min="7" max="7" width="23" style="135" bestFit="1" customWidth="1"/>
    <col min="8" max="8" width="11.33203125" style="135" customWidth="1"/>
    <col min="9" max="9" width="12.88671875" style="135" customWidth="1"/>
    <col min="10" max="10" width="13.44140625" style="135" customWidth="1"/>
    <col min="11" max="11" width="17.6640625" style="137" customWidth="1"/>
    <col min="12" max="12" width="9.5546875" style="135" bestFit="1" customWidth="1"/>
    <col min="13" max="13" width="20.6640625" style="135" customWidth="1"/>
    <col min="14" max="14" width="14.109375" style="135" bestFit="1" customWidth="1"/>
    <col min="15" max="15" width="13.6640625" style="135" customWidth="1"/>
    <col min="16" max="16" width="14.44140625" style="135" customWidth="1"/>
    <col min="17" max="17" width="3.6640625" style="135" customWidth="1"/>
    <col min="18" max="18" width="15.88671875" style="135" customWidth="1"/>
    <col min="19" max="19" width="14.109375" style="135" customWidth="1"/>
    <col min="20" max="20" width="3.6640625" style="141" customWidth="1"/>
    <col min="21" max="21" width="14.109375" style="135" bestFit="1" customWidth="1"/>
    <col min="22" max="22" width="16.6640625" style="135" bestFit="1" customWidth="1"/>
    <col min="23" max="23" width="14.109375" style="135" bestFit="1" customWidth="1"/>
    <col min="24" max="24" width="14.33203125" style="135" customWidth="1"/>
    <col min="25" max="25" width="14.109375" style="135" bestFit="1" customWidth="1"/>
    <col min="26" max="16384" width="9.109375" style="135"/>
  </cols>
  <sheetData>
    <row r="1" spans="1:26" ht="15.75" customHeight="1" x14ac:dyDescent="0.3">
      <c r="A1" s="132" t="s">
        <v>11</v>
      </c>
    </row>
    <row r="2" spans="1:26" ht="15.75" customHeight="1" x14ac:dyDescent="0.3">
      <c r="A2" s="138" t="str">
        <f>'#3391 Seagull Academy Ind. Liv'!A2</f>
        <v>Federal Grant Allocations/Reimbursements as of: 03/31/2024</v>
      </c>
      <c r="B2" s="199"/>
      <c r="N2" s="140"/>
      <c r="O2" s="140"/>
      <c r="Q2" s="141"/>
      <c r="R2" s="141"/>
      <c r="S2" s="141"/>
    </row>
    <row r="3" spans="1:26" ht="15.75" customHeight="1" x14ac:dyDescent="0.3">
      <c r="A3" s="142" t="s">
        <v>58</v>
      </c>
      <c r="B3" s="132"/>
      <c r="D3" s="132"/>
      <c r="E3" s="132"/>
      <c r="F3" s="132"/>
      <c r="Q3" s="141"/>
      <c r="R3" s="141"/>
      <c r="S3" s="141"/>
      <c r="U3" s="136"/>
      <c r="V3" s="143"/>
    </row>
    <row r="4" spans="1:26" ht="15.75" customHeight="1" x14ac:dyDescent="0.3">
      <c r="A4" s="132" t="s">
        <v>143</v>
      </c>
      <c r="N4" s="250"/>
      <c r="O4" s="250"/>
      <c r="P4" s="250"/>
      <c r="Q4" s="146"/>
      <c r="R4" s="141"/>
      <c r="S4" s="141"/>
      <c r="T4" s="146"/>
      <c r="U4" s="594" t="s">
        <v>263</v>
      </c>
      <c r="V4" s="594"/>
      <c r="W4" s="594"/>
      <c r="X4" s="148"/>
      <c r="Y4" s="147"/>
    </row>
    <row r="5" spans="1:26" ht="15" thickBot="1" x14ac:dyDescent="0.35">
      <c r="A5" s="137"/>
      <c r="H5" s="148"/>
      <c r="I5" s="148"/>
      <c r="N5" s="250"/>
      <c r="O5" s="250"/>
      <c r="P5" s="250"/>
      <c r="Q5" s="146"/>
      <c r="R5" s="150"/>
      <c r="S5" s="150"/>
      <c r="T5" s="146"/>
      <c r="U5" s="597"/>
      <c r="V5" s="597"/>
      <c r="W5" s="597"/>
      <c r="X5" s="146"/>
      <c r="Y5" s="151"/>
    </row>
    <row r="6" spans="1:26" ht="58.2"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201"/>
      <c r="R6" s="154" t="s">
        <v>264</v>
      </c>
      <c r="S6" s="155" t="s">
        <v>265</v>
      </c>
      <c r="T6" s="201"/>
      <c r="U6" s="345" t="s">
        <v>223</v>
      </c>
      <c r="V6" s="346" t="s">
        <v>251</v>
      </c>
      <c r="W6" s="347" t="s">
        <v>252</v>
      </c>
      <c r="X6" s="388" t="s">
        <v>249</v>
      </c>
      <c r="Y6" s="159" t="str">
        <f>'#3391 Seagull Academy Ind. Liv'!Y6</f>
        <v>Available Budget as of 03/31/2024</v>
      </c>
    </row>
    <row r="7" spans="1:26" ht="15.75" customHeight="1" x14ac:dyDescent="0.3">
      <c r="A7" s="137">
        <v>4201</v>
      </c>
      <c r="B7" s="135" t="s">
        <v>243</v>
      </c>
      <c r="C7" s="371" t="s">
        <v>95</v>
      </c>
      <c r="D7" s="182" t="s">
        <v>273</v>
      </c>
      <c r="E7" s="182" t="s">
        <v>266</v>
      </c>
      <c r="F7" s="135" t="s">
        <v>267</v>
      </c>
      <c r="G7" s="135" t="s">
        <v>7</v>
      </c>
      <c r="H7" s="296">
        <v>2.3E-2</v>
      </c>
      <c r="I7" s="296">
        <v>0.1265</v>
      </c>
      <c r="J7" s="169">
        <v>45473</v>
      </c>
      <c r="K7" s="169">
        <v>45474</v>
      </c>
      <c r="L7" s="169">
        <v>45108</v>
      </c>
      <c r="M7" s="137" t="s">
        <v>268</v>
      </c>
      <c r="N7" s="375">
        <v>116550</v>
      </c>
      <c r="O7" s="376"/>
      <c r="P7" s="377">
        <f>N7+O7</f>
        <v>116550</v>
      </c>
      <c r="Q7" s="175"/>
      <c r="R7" s="375">
        <v>0</v>
      </c>
      <c r="S7" s="377">
        <f>P7-R7</f>
        <v>116550</v>
      </c>
      <c r="T7" s="175"/>
      <c r="U7" s="375">
        <v>63116.05</v>
      </c>
      <c r="V7" s="376">
        <v>0</v>
      </c>
      <c r="W7" s="376">
        <f>U7+V7</f>
        <v>63116.05</v>
      </c>
      <c r="X7" s="377">
        <v>0</v>
      </c>
      <c r="Y7" s="428">
        <f>S7-W7</f>
        <v>53433.95</v>
      </c>
    </row>
    <row r="8" spans="1:26" ht="15.75" customHeight="1" x14ac:dyDescent="0.3">
      <c r="A8" s="137" t="s">
        <v>292</v>
      </c>
      <c r="B8" s="135" t="s">
        <v>358</v>
      </c>
      <c r="C8" s="371" t="s">
        <v>293</v>
      </c>
      <c r="D8" s="182" t="s">
        <v>294</v>
      </c>
      <c r="E8" s="182" t="s">
        <v>295</v>
      </c>
      <c r="F8" s="135" t="s">
        <v>296</v>
      </c>
      <c r="G8" s="135" t="s">
        <v>7</v>
      </c>
      <c r="H8" s="296">
        <v>2.3E-2</v>
      </c>
      <c r="I8" s="296">
        <v>0.1265</v>
      </c>
      <c r="J8" s="169">
        <v>45199</v>
      </c>
      <c r="K8" s="169">
        <v>45199</v>
      </c>
      <c r="L8" s="169">
        <v>44378</v>
      </c>
      <c r="M8" s="137" t="s">
        <v>180</v>
      </c>
      <c r="N8" s="378">
        <v>2562.3200000000002</v>
      </c>
      <c r="O8" s="452"/>
      <c r="P8" s="365">
        <f>N8+O8</f>
        <v>2562.3200000000002</v>
      </c>
      <c r="Q8" s="175"/>
      <c r="R8" s="536"/>
      <c r="S8" s="365">
        <f>P8-R8</f>
        <v>2562.3200000000002</v>
      </c>
      <c r="T8" s="175"/>
      <c r="U8" s="378">
        <v>2562.3200000000002</v>
      </c>
      <c r="V8" s="452"/>
      <c r="W8" s="364">
        <f>U8+V8</f>
        <v>2562.3200000000002</v>
      </c>
      <c r="X8" s="365"/>
      <c r="Y8" s="428">
        <f>S8-W8</f>
        <v>0</v>
      </c>
      <c r="Z8" s="135" t="s">
        <v>326</v>
      </c>
    </row>
    <row r="9" spans="1:26" ht="15.75" customHeight="1" x14ac:dyDescent="0.3">
      <c r="A9" s="137">
        <v>4428</v>
      </c>
      <c r="B9" s="135" t="s">
        <v>191</v>
      </c>
      <c r="C9" s="289" t="s">
        <v>232</v>
      </c>
      <c r="D9" s="137" t="s">
        <v>175</v>
      </c>
      <c r="E9" s="137" t="s">
        <v>210</v>
      </c>
      <c r="F9" s="135" t="s">
        <v>192</v>
      </c>
      <c r="G9" s="135" t="s">
        <v>7</v>
      </c>
      <c r="H9" s="296">
        <v>0.05</v>
      </c>
      <c r="I9" s="296">
        <v>0.1265</v>
      </c>
      <c r="J9" s="169">
        <v>45199</v>
      </c>
      <c r="K9" s="169">
        <v>45199</v>
      </c>
      <c r="L9" s="169">
        <v>44201</v>
      </c>
      <c r="M9" s="137" t="s">
        <v>201</v>
      </c>
      <c r="N9" s="363">
        <v>7187.4</v>
      </c>
      <c r="O9" s="364">
        <v>0</v>
      </c>
      <c r="P9" s="365">
        <f t="shared" ref="P9:P17" si="0">N9+O9</f>
        <v>7187.4</v>
      </c>
      <c r="Q9" s="130"/>
      <c r="R9" s="378">
        <v>0</v>
      </c>
      <c r="S9" s="365">
        <f t="shared" ref="S9:S17" si="1">P9-R9</f>
        <v>7187.4</v>
      </c>
      <c r="T9" s="175"/>
      <c r="U9" s="378">
        <v>4440</v>
      </c>
      <c r="V9" s="364">
        <v>0</v>
      </c>
      <c r="W9" s="364">
        <f t="shared" ref="W9:W17" si="2">U9+V9</f>
        <v>4440</v>
      </c>
      <c r="X9" s="365">
        <v>0</v>
      </c>
      <c r="Y9" s="428">
        <v>0</v>
      </c>
      <c r="Z9" s="135" t="s">
        <v>326</v>
      </c>
    </row>
    <row r="10" spans="1:26" ht="15.75" customHeight="1" x14ac:dyDescent="0.3">
      <c r="A10" s="137">
        <v>4429</v>
      </c>
      <c r="B10" s="135" t="s">
        <v>189</v>
      </c>
      <c r="C10" s="289" t="s">
        <v>232</v>
      </c>
      <c r="D10" s="137" t="s">
        <v>175</v>
      </c>
      <c r="E10" s="137" t="s">
        <v>215</v>
      </c>
      <c r="F10" s="135" t="s">
        <v>190</v>
      </c>
      <c r="G10" s="135" t="s">
        <v>7</v>
      </c>
      <c r="H10" s="296">
        <v>0.05</v>
      </c>
      <c r="I10" s="296">
        <v>0.1265</v>
      </c>
      <c r="J10" s="169">
        <v>45199</v>
      </c>
      <c r="K10" s="169">
        <v>45199</v>
      </c>
      <c r="L10" s="169">
        <v>44201</v>
      </c>
      <c r="M10" s="137" t="s">
        <v>200</v>
      </c>
      <c r="N10" s="363">
        <v>651.76</v>
      </c>
      <c r="O10" s="364">
        <v>0</v>
      </c>
      <c r="P10" s="365">
        <f t="shared" si="0"/>
        <v>651.76</v>
      </c>
      <c r="Q10" s="130"/>
      <c r="R10" s="378">
        <v>0</v>
      </c>
      <c r="S10" s="365">
        <f t="shared" si="1"/>
        <v>651.76</v>
      </c>
      <c r="T10" s="175"/>
      <c r="U10" s="378">
        <v>0</v>
      </c>
      <c r="V10" s="364"/>
      <c r="W10" s="364">
        <f t="shared" si="2"/>
        <v>0</v>
      </c>
      <c r="X10" s="365">
        <v>0</v>
      </c>
      <c r="Y10" s="428">
        <v>0</v>
      </c>
      <c r="Z10" s="135" t="s">
        <v>326</v>
      </c>
    </row>
    <row r="11" spans="1:26" ht="15.75" customHeight="1" x14ac:dyDescent="0.3">
      <c r="A11" s="137">
        <v>4450</v>
      </c>
      <c r="B11" s="135" t="s">
        <v>202</v>
      </c>
      <c r="C11" s="289" t="s">
        <v>185</v>
      </c>
      <c r="D11" s="137" t="s">
        <v>186</v>
      </c>
      <c r="E11" s="287" t="s">
        <v>214</v>
      </c>
      <c r="F11" s="135" t="s">
        <v>203</v>
      </c>
      <c r="G11" s="135" t="s">
        <v>7</v>
      </c>
      <c r="H11" s="296">
        <v>0.05</v>
      </c>
      <c r="I11" s="296">
        <v>0.1265</v>
      </c>
      <c r="J11" s="169">
        <v>45565</v>
      </c>
      <c r="K11" s="169">
        <v>45565</v>
      </c>
      <c r="L11" s="169">
        <v>44279</v>
      </c>
      <c r="M11" s="137" t="s">
        <v>204</v>
      </c>
      <c r="N11" s="363">
        <v>4393</v>
      </c>
      <c r="O11" s="364"/>
      <c r="P11" s="365">
        <f t="shared" si="0"/>
        <v>4393</v>
      </c>
      <c r="Q11" s="130"/>
      <c r="R11" s="378">
        <v>0</v>
      </c>
      <c r="S11" s="365">
        <f t="shared" si="1"/>
        <v>4393</v>
      </c>
      <c r="T11" s="175"/>
      <c r="U11" s="378">
        <v>0</v>
      </c>
      <c r="V11" s="364">
        <v>0</v>
      </c>
      <c r="W11" s="364">
        <f t="shared" si="2"/>
        <v>0</v>
      </c>
      <c r="X11" s="365">
        <v>0</v>
      </c>
      <c r="Y11" s="428">
        <f t="shared" ref="Y11:Y17" si="3">S11-W11</f>
        <v>4393</v>
      </c>
    </row>
    <row r="12" spans="1:26" ht="15.75" customHeight="1" x14ac:dyDescent="0.3">
      <c r="A12" s="137">
        <v>4452</v>
      </c>
      <c r="B12" s="135" t="s">
        <v>297</v>
      </c>
      <c r="C12" s="522" t="s">
        <v>185</v>
      </c>
      <c r="D12" s="137" t="s">
        <v>186</v>
      </c>
      <c r="E12" s="287" t="s">
        <v>275</v>
      </c>
      <c r="F12" s="135" t="s">
        <v>276</v>
      </c>
      <c r="G12" s="135" t="s">
        <v>7</v>
      </c>
      <c r="H12" s="296">
        <v>0.05</v>
      </c>
      <c r="I12" s="296">
        <v>0.1265</v>
      </c>
      <c r="J12" s="169">
        <v>45565</v>
      </c>
      <c r="K12" s="169">
        <v>45565</v>
      </c>
      <c r="L12" s="169">
        <v>44279</v>
      </c>
      <c r="M12" s="137" t="s">
        <v>188</v>
      </c>
      <c r="N12" s="363">
        <v>69227.100000000006</v>
      </c>
      <c r="O12" s="364">
        <v>10.85</v>
      </c>
      <c r="P12" s="365">
        <f t="shared" si="0"/>
        <v>69237.950000000012</v>
      </c>
      <c r="Q12" s="527"/>
      <c r="R12" s="378">
        <v>69213.84</v>
      </c>
      <c r="S12" s="365">
        <f t="shared" si="1"/>
        <v>24.110000000015134</v>
      </c>
      <c r="T12" s="175"/>
      <c r="U12" s="378"/>
      <c r="V12" s="364"/>
      <c r="W12" s="364">
        <f t="shared" si="2"/>
        <v>0</v>
      </c>
      <c r="X12" s="365"/>
      <c r="Y12" s="428">
        <f t="shared" si="3"/>
        <v>24.110000000015134</v>
      </c>
    </row>
    <row r="13" spans="1:26" ht="15.75" customHeight="1" x14ac:dyDescent="0.3">
      <c r="A13" s="137">
        <v>4457</v>
      </c>
      <c r="B13" s="135" t="s">
        <v>320</v>
      </c>
      <c r="C13" s="522" t="s">
        <v>185</v>
      </c>
      <c r="D13" s="137" t="s">
        <v>186</v>
      </c>
      <c r="E13" s="287" t="s">
        <v>279</v>
      </c>
      <c r="F13" s="135" t="s">
        <v>278</v>
      </c>
      <c r="G13" s="135" t="s">
        <v>7</v>
      </c>
      <c r="H13" s="296">
        <v>0.05</v>
      </c>
      <c r="I13" s="296">
        <v>0.1265</v>
      </c>
      <c r="J13" s="169">
        <v>45565</v>
      </c>
      <c r="K13" s="169">
        <v>45565</v>
      </c>
      <c r="L13" s="169">
        <v>44279</v>
      </c>
      <c r="M13" s="137" t="s">
        <v>280</v>
      </c>
      <c r="N13" s="363">
        <v>1684.11</v>
      </c>
      <c r="O13" s="364"/>
      <c r="P13" s="365">
        <f t="shared" si="0"/>
        <v>1684.11</v>
      </c>
      <c r="Q13" s="527"/>
      <c r="R13" s="378"/>
      <c r="S13" s="365">
        <f t="shared" si="1"/>
        <v>1684.11</v>
      </c>
      <c r="T13" s="175"/>
      <c r="U13" s="378"/>
      <c r="V13" s="364"/>
      <c r="W13" s="364">
        <f t="shared" si="2"/>
        <v>0</v>
      </c>
      <c r="X13" s="365"/>
      <c r="Y13" s="428">
        <f t="shared" si="3"/>
        <v>1684.11</v>
      </c>
    </row>
    <row r="14" spans="1:26" ht="15.75" customHeight="1" x14ac:dyDescent="0.3">
      <c r="A14" s="137">
        <v>4459</v>
      </c>
      <c r="B14" s="135" t="s">
        <v>212</v>
      </c>
      <c r="C14" s="522" t="s">
        <v>185</v>
      </c>
      <c r="D14" s="137" t="s">
        <v>186</v>
      </c>
      <c r="E14" s="287" t="s">
        <v>213</v>
      </c>
      <c r="F14" s="135" t="s">
        <v>187</v>
      </c>
      <c r="G14" s="135" t="s">
        <v>7</v>
      </c>
      <c r="H14" s="296">
        <v>0.05</v>
      </c>
      <c r="I14" s="296">
        <v>0.1265</v>
      </c>
      <c r="J14" s="169">
        <v>45565</v>
      </c>
      <c r="K14" s="169">
        <v>45565</v>
      </c>
      <c r="L14" s="169">
        <v>44279</v>
      </c>
      <c r="M14" s="137" t="s">
        <v>188</v>
      </c>
      <c r="N14" s="363">
        <v>276908.42</v>
      </c>
      <c r="O14" s="364">
        <v>43.38</v>
      </c>
      <c r="P14" s="365">
        <f t="shared" si="0"/>
        <v>276951.8</v>
      </c>
      <c r="Q14" s="527"/>
      <c r="R14" s="378"/>
      <c r="S14" s="365">
        <f t="shared" si="1"/>
        <v>276951.8</v>
      </c>
      <c r="T14" s="175"/>
      <c r="U14" s="378">
        <v>276951.8</v>
      </c>
      <c r="V14" s="364"/>
      <c r="W14" s="364">
        <f t="shared" si="2"/>
        <v>276951.8</v>
      </c>
      <c r="X14" s="365"/>
      <c r="Y14" s="373">
        <f t="shared" si="3"/>
        <v>0</v>
      </c>
    </row>
    <row r="15" spans="1:26" ht="15.75" customHeight="1" x14ac:dyDescent="0.3">
      <c r="A15" s="137">
        <v>4461</v>
      </c>
      <c r="B15" s="135" t="s">
        <v>300</v>
      </c>
      <c r="C15" s="522" t="s">
        <v>185</v>
      </c>
      <c r="D15" s="137" t="s">
        <v>186</v>
      </c>
      <c r="E15" s="287" t="s">
        <v>281</v>
      </c>
      <c r="F15" s="135" t="s">
        <v>282</v>
      </c>
      <c r="G15" s="135" t="s">
        <v>7</v>
      </c>
      <c r="H15" s="296">
        <v>0.05</v>
      </c>
      <c r="I15" s="296">
        <v>0.1265</v>
      </c>
      <c r="J15" s="169">
        <v>45565</v>
      </c>
      <c r="K15" s="169">
        <v>45565</v>
      </c>
      <c r="L15" s="169">
        <v>44279</v>
      </c>
      <c r="M15" s="137" t="s">
        <v>283</v>
      </c>
      <c r="N15" s="363">
        <v>1871.06</v>
      </c>
      <c r="O15" s="364"/>
      <c r="P15" s="365">
        <f t="shared" si="0"/>
        <v>1871.06</v>
      </c>
      <c r="Q15" s="527"/>
      <c r="R15" s="378"/>
      <c r="S15" s="365">
        <f t="shared" si="1"/>
        <v>1871.06</v>
      </c>
      <c r="T15" s="175"/>
      <c r="U15" s="378"/>
      <c r="V15" s="364"/>
      <c r="W15" s="364">
        <f t="shared" si="2"/>
        <v>0</v>
      </c>
      <c r="X15" s="365"/>
      <c r="Y15" s="373">
        <f t="shared" si="3"/>
        <v>1871.06</v>
      </c>
    </row>
    <row r="16" spans="1:26" ht="15.75" customHeight="1" x14ac:dyDescent="0.3">
      <c r="A16" s="137">
        <v>4462</v>
      </c>
      <c r="B16" s="135" t="s">
        <v>321</v>
      </c>
      <c r="C16" s="522" t="s">
        <v>185</v>
      </c>
      <c r="D16" s="137" t="s">
        <v>186</v>
      </c>
      <c r="E16" s="287" t="s">
        <v>284</v>
      </c>
      <c r="F16" s="135" t="s">
        <v>285</v>
      </c>
      <c r="G16" s="135" t="s">
        <v>7</v>
      </c>
      <c r="H16" s="296">
        <v>0.05</v>
      </c>
      <c r="I16" s="296">
        <v>0.1265</v>
      </c>
      <c r="J16" s="169">
        <v>45565</v>
      </c>
      <c r="K16" s="169">
        <v>45565</v>
      </c>
      <c r="L16" s="169">
        <v>44279</v>
      </c>
      <c r="M16" s="137" t="s">
        <v>286</v>
      </c>
      <c r="N16" s="363">
        <v>2789.21</v>
      </c>
      <c r="O16" s="364"/>
      <c r="P16" s="365">
        <f t="shared" si="0"/>
        <v>2789.21</v>
      </c>
      <c r="Q16" s="527"/>
      <c r="R16" s="378"/>
      <c r="S16" s="365">
        <f t="shared" si="1"/>
        <v>2789.21</v>
      </c>
      <c r="T16" s="175"/>
      <c r="U16" s="378"/>
      <c r="V16" s="364"/>
      <c r="W16" s="364">
        <f t="shared" si="2"/>
        <v>0</v>
      </c>
      <c r="X16" s="365"/>
      <c r="Y16" s="373">
        <f t="shared" si="3"/>
        <v>2789.21</v>
      </c>
    </row>
    <row r="17" spans="1:25" ht="15.75" customHeight="1" x14ac:dyDescent="0.3">
      <c r="A17" s="137">
        <v>4463</v>
      </c>
      <c r="B17" s="135" t="s">
        <v>302</v>
      </c>
      <c r="C17" s="522" t="s">
        <v>185</v>
      </c>
      <c r="D17" s="137" t="s">
        <v>186</v>
      </c>
      <c r="E17" s="287" t="s">
        <v>287</v>
      </c>
      <c r="F17" s="135" t="s">
        <v>288</v>
      </c>
      <c r="G17" s="135" t="s">
        <v>7</v>
      </c>
      <c r="H17" s="296">
        <v>0.05</v>
      </c>
      <c r="I17" s="296">
        <v>0.1265</v>
      </c>
      <c r="J17" s="169">
        <v>45565</v>
      </c>
      <c r="K17" s="169">
        <v>45565</v>
      </c>
      <c r="L17" s="169">
        <v>44279</v>
      </c>
      <c r="M17" s="137" t="s">
        <v>289</v>
      </c>
      <c r="N17" s="363">
        <v>9406.1299999999992</v>
      </c>
      <c r="O17" s="364"/>
      <c r="P17" s="365">
        <f t="shared" si="0"/>
        <v>9406.1299999999992</v>
      </c>
      <c r="Q17" s="527"/>
      <c r="R17" s="378"/>
      <c r="S17" s="365">
        <f t="shared" si="1"/>
        <v>9406.1299999999992</v>
      </c>
      <c r="T17" s="175"/>
      <c r="U17" s="378"/>
      <c r="V17" s="364"/>
      <c r="W17" s="364">
        <f t="shared" si="2"/>
        <v>0</v>
      </c>
      <c r="X17" s="452"/>
      <c r="Y17" s="428">
        <f t="shared" si="3"/>
        <v>9406.1299999999992</v>
      </c>
    </row>
    <row r="18" spans="1:25" ht="15.75" customHeight="1" thickBot="1" x14ac:dyDescent="0.35">
      <c r="B18" s="141"/>
      <c r="C18" s="182"/>
      <c r="D18" s="182"/>
      <c r="E18" s="182"/>
      <c r="M18" s="224" t="s">
        <v>38</v>
      </c>
      <c r="N18" s="366">
        <f>SUM(N7:N17)</f>
        <v>493230.51</v>
      </c>
      <c r="O18" s="367">
        <f>SUM(O7:O17)</f>
        <v>54.230000000000004</v>
      </c>
      <c r="P18" s="368">
        <f>SUM(P7:P17)</f>
        <v>493284.74</v>
      </c>
      <c r="Q18" s="130"/>
      <c r="R18" s="457">
        <f t="shared" ref="R18:S18" si="4">SUM(R7:R17)</f>
        <v>69213.84</v>
      </c>
      <c r="S18" s="368">
        <f t="shared" si="4"/>
        <v>424070.9</v>
      </c>
      <c r="T18" s="130"/>
      <c r="U18" s="457">
        <f t="shared" ref="U18" si="5">SUM(U7:U17)</f>
        <v>347070.17</v>
      </c>
      <c r="V18" s="367">
        <f t="shared" ref="V18" si="6">SUM(V7:V17)</f>
        <v>0</v>
      </c>
      <c r="W18" s="367">
        <f t="shared" ref="W18" si="7">SUM(W7:W17)</f>
        <v>347070.17</v>
      </c>
      <c r="X18" s="454">
        <f t="shared" ref="X18" si="8">SUM(X7:X17)</f>
        <v>0</v>
      </c>
      <c r="Y18" s="457">
        <f t="shared" ref="Y18" si="9">SUM(Y7:Y17)</f>
        <v>73601.570000000007</v>
      </c>
    </row>
    <row r="19" spans="1:25" ht="15.75" customHeight="1" thickTop="1" x14ac:dyDescent="0.3">
      <c r="B19" s="132" t="s">
        <v>111</v>
      </c>
      <c r="C19" s="182"/>
      <c r="D19" s="182"/>
      <c r="E19" s="182"/>
      <c r="M19" s="224"/>
      <c r="N19" s="171"/>
      <c r="O19" s="171"/>
      <c r="P19" s="171"/>
      <c r="R19" s="171"/>
      <c r="S19" s="171"/>
      <c r="T19" s="170"/>
    </row>
    <row r="20" spans="1:25" ht="15.75" customHeight="1" x14ac:dyDescent="0.3">
      <c r="B20" s="596" t="s">
        <v>253</v>
      </c>
      <c r="C20" s="596"/>
      <c r="D20" s="596"/>
      <c r="E20" s="596"/>
      <c r="F20" s="596"/>
      <c r="G20" s="596"/>
      <c r="H20" s="176"/>
      <c r="I20" s="176"/>
      <c r="J20" s="176"/>
      <c r="M20" s="224"/>
      <c r="N20" s="171"/>
      <c r="O20" s="171"/>
      <c r="P20" s="171"/>
      <c r="R20" s="171"/>
      <c r="S20" s="171"/>
      <c r="T20" s="170"/>
    </row>
    <row r="21" spans="1:25" ht="15.75" customHeight="1" x14ac:dyDescent="0.3">
      <c r="C21" s="182"/>
      <c r="D21" s="182"/>
      <c r="E21" s="182"/>
      <c r="M21" s="224"/>
      <c r="N21" s="171"/>
      <c r="O21" s="171"/>
      <c r="P21" s="171"/>
      <c r="R21" s="171"/>
      <c r="S21" s="171"/>
      <c r="T21" s="170"/>
    </row>
    <row r="22" spans="1:25" ht="15.75" customHeight="1" x14ac:dyDescent="0.3">
      <c r="B22" s="596" t="s">
        <v>115</v>
      </c>
      <c r="C22" s="596"/>
      <c r="D22" s="596"/>
      <c r="E22" s="596"/>
      <c r="F22" s="596"/>
      <c r="G22" s="596"/>
      <c r="H22" s="176"/>
      <c r="I22" s="176"/>
      <c r="J22" s="176"/>
      <c r="M22" s="224"/>
      <c r="N22" s="171"/>
      <c r="O22" s="171"/>
      <c r="P22" s="171"/>
      <c r="R22" s="171"/>
      <c r="S22" s="171"/>
      <c r="T22" s="170"/>
    </row>
    <row r="23" spans="1:25" ht="15.75" customHeight="1" x14ac:dyDescent="0.3">
      <c r="B23" s="176"/>
      <c r="C23" s="176"/>
      <c r="D23" s="176"/>
      <c r="E23" s="176"/>
      <c r="F23" s="176"/>
      <c r="G23" s="176"/>
      <c r="H23" s="176"/>
      <c r="I23" s="176"/>
      <c r="J23" s="176"/>
      <c r="M23" s="224"/>
      <c r="N23" s="171"/>
      <c r="O23" s="171"/>
      <c r="P23" s="171"/>
      <c r="R23" s="171"/>
      <c r="S23" s="171"/>
      <c r="T23" s="170"/>
    </row>
    <row r="24" spans="1:25" ht="15.75" customHeight="1" x14ac:dyDescent="0.3">
      <c r="B24" s="596" t="s">
        <v>136</v>
      </c>
      <c r="C24" s="596"/>
      <c r="D24" s="596"/>
      <c r="E24" s="596"/>
      <c r="F24" s="596"/>
      <c r="G24" s="596"/>
      <c r="H24" s="176"/>
      <c r="I24" s="176"/>
      <c r="J24" s="176"/>
      <c r="M24" s="224"/>
      <c r="N24" s="171"/>
      <c r="O24" s="171"/>
      <c r="P24" s="171"/>
      <c r="R24" s="171"/>
      <c r="S24" s="171"/>
      <c r="T24" s="170"/>
    </row>
    <row r="25" spans="1:25" ht="15.75" customHeight="1" x14ac:dyDescent="0.3">
      <c r="B25" s="609" t="s">
        <v>135</v>
      </c>
      <c r="C25" s="596"/>
      <c r="D25" s="596"/>
      <c r="E25" s="596"/>
      <c r="F25" s="596"/>
      <c r="G25" s="596"/>
      <c r="H25" s="176"/>
      <c r="I25" s="176"/>
      <c r="J25" s="176"/>
      <c r="M25" s="224"/>
      <c r="N25" s="171"/>
      <c r="O25" s="171"/>
      <c r="P25" s="171"/>
      <c r="R25" s="171"/>
      <c r="S25" s="171"/>
      <c r="T25" s="170"/>
    </row>
    <row r="26" spans="1:25" ht="15.75" customHeight="1" x14ac:dyDescent="0.3">
      <c r="B26" s="176"/>
      <c r="C26" s="176"/>
      <c r="D26" s="176"/>
      <c r="E26" s="176"/>
      <c r="F26" s="176"/>
      <c r="G26" s="176"/>
      <c r="H26" s="176"/>
      <c r="I26" s="176"/>
      <c r="J26" s="176"/>
      <c r="M26" s="224"/>
      <c r="N26" s="171"/>
      <c r="O26" s="171"/>
      <c r="P26" s="171"/>
      <c r="R26" s="171"/>
      <c r="S26" s="171"/>
      <c r="T26" s="170"/>
    </row>
    <row r="27" spans="1:25" ht="15.75" customHeight="1" x14ac:dyDescent="0.3">
      <c r="B27" s="131" t="s">
        <v>98</v>
      </c>
      <c r="C27" s="180" t="s">
        <v>101</v>
      </c>
      <c r="D27" s="180" t="s">
        <v>102</v>
      </c>
      <c r="E27" s="180"/>
      <c r="F27" s="176"/>
      <c r="G27" s="176"/>
      <c r="H27" s="176"/>
      <c r="I27" s="176"/>
      <c r="J27" s="176"/>
      <c r="M27" s="224"/>
      <c r="N27" s="171"/>
      <c r="O27" s="171"/>
      <c r="P27" s="171"/>
      <c r="R27" s="171"/>
      <c r="S27" s="171"/>
      <c r="T27" s="170"/>
    </row>
    <row r="28" spans="1:25" ht="15.75" customHeight="1" x14ac:dyDescent="0.3">
      <c r="B28" s="135" t="s">
        <v>99</v>
      </c>
      <c r="C28" s="182" t="s">
        <v>207</v>
      </c>
      <c r="D28" s="182" t="s">
        <v>105</v>
      </c>
      <c r="E28" s="182"/>
      <c r="M28" s="224"/>
      <c r="N28" s="171"/>
      <c r="O28" s="171"/>
      <c r="P28" s="171"/>
      <c r="R28" s="171"/>
      <c r="S28" s="171"/>
      <c r="T28" s="170"/>
    </row>
    <row r="29" spans="1:25" ht="15.75" customHeight="1" x14ac:dyDescent="0.3">
      <c r="B29" s="135" t="s">
        <v>100</v>
      </c>
      <c r="C29" s="182" t="s">
        <v>177</v>
      </c>
      <c r="D29" s="182" t="s">
        <v>208</v>
      </c>
      <c r="E29" s="182"/>
      <c r="M29" s="224"/>
      <c r="N29" s="171"/>
      <c r="O29" s="171"/>
      <c r="P29" s="171"/>
      <c r="R29" s="171"/>
      <c r="S29" s="171"/>
      <c r="T29" s="170"/>
    </row>
    <row r="30" spans="1:25" ht="15.75" customHeight="1" x14ac:dyDescent="0.3">
      <c r="B30" s="135" t="s">
        <v>237</v>
      </c>
      <c r="C30" s="182" t="s">
        <v>205</v>
      </c>
      <c r="D30" s="182" t="s">
        <v>206</v>
      </c>
      <c r="E30" s="182"/>
      <c r="M30" s="224"/>
      <c r="N30" s="171"/>
      <c r="O30" s="171"/>
      <c r="P30" s="171"/>
      <c r="Q30" s="141"/>
      <c r="R30" s="171"/>
      <c r="S30" s="171"/>
      <c r="T30" s="170"/>
    </row>
    <row r="31" spans="1:25" ht="15.75" customHeight="1" x14ac:dyDescent="0.3">
      <c r="B31" s="135" t="s">
        <v>236</v>
      </c>
      <c r="C31" s="182" t="s">
        <v>205</v>
      </c>
      <c r="D31" s="182" t="s">
        <v>206</v>
      </c>
      <c r="E31" s="182"/>
      <c r="M31" s="224"/>
      <c r="N31" s="171"/>
      <c r="O31" s="171"/>
      <c r="P31" s="171"/>
      <c r="Q31" s="141"/>
      <c r="R31" s="171"/>
      <c r="S31" s="171"/>
      <c r="T31" s="170"/>
    </row>
    <row r="32" spans="1:25" ht="15.75" customHeight="1" x14ac:dyDescent="0.3">
      <c r="E32" s="182"/>
      <c r="M32" s="224"/>
      <c r="N32" s="171"/>
      <c r="O32" s="171"/>
      <c r="P32" s="171"/>
      <c r="Q32" s="141"/>
      <c r="R32" s="171"/>
      <c r="S32" s="171"/>
      <c r="T32" s="170"/>
    </row>
    <row r="33" spans="2:20" ht="15.75" customHeight="1" x14ac:dyDescent="0.3">
      <c r="C33" s="182"/>
      <c r="D33" s="182"/>
      <c r="E33" s="182"/>
      <c r="M33" s="224"/>
      <c r="N33" s="171"/>
      <c r="O33" s="171"/>
      <c r="P33" s="171"/>
      <c r="Q33" s="141"/>
      <c r="R33" s="171"/>
      <c r="S33" s="171"/>
      <c r="T33" s="170"/>
    </row>
    <row r="34" spans="2:20" ht="15.75" customHeight="1" x14ac:dyDescent="0.3">
      <c r="B34" s="592" t="s">
        <v>269</v>
      </c>
      <c r="C34" s="592"/>
      <c r="D34" s="592"/>
      <c r="E34" s="592"/>
      <c r="F34" s="592"/>
      <c r="G34" s="592"/>
      <c r="H34" s="592"/>
      <c r="I34" s="592"/>
      <c r="M34" s="224"/>
      <c r="N34" s="171"/>
      <c r="O34" s="171"/>
      <c r="P34" s="171"/>
      <c r="Q34" s="141"/>
      <c r="R34" s="171"/>
      <c r="S34" s="171"/>
      <c r="T34" s="170"/>
    </row>
    <row r="35" spans="2:20" ht="15.75" customHeight="1" x14ac:dyDescent="0.3">
      <c r="B35" s="128" t="s">
        <v>270</v>
      </c>
      <c r="C35" s="182"/>
      <c r="D35" s="182"/>
      <c r="E35" s="182"/>
      <c r="M35" s="224"/>
      <c r="N35" s="171"/>
      <c r="O35" s="171"/>
      <c r="P35" s="171"/>
      <c r="Q35" s="141"/>
      <c r="R35" s="171"/>
      <c r="S35" s="171"/>
      <c r="T35" s="170"/>
    </row>
    <row r="36" spans="2:20" ht="15.75" customHeight="1" x14ac:dyDescent="0.3">
      <c r="B36" s="261"/>
      <c r="C36" s="184"/>
      <c r="D36" s="184"/>
      <c r="E36" s="184"/>
      <c r="F36" s="184"/>
      <c r="G36" s="184"/>
      <c r="H36" s="184"/>
      <c r="I36" s="184"/>
      <c r="J36" s="184"/>
      <c r="K36" s="186"/>
      <c r="L36" s="184"/>
      <c r="M36" s="184"/>
      <c r="N36" s="184"/>
      <c r="O36" s="185"/>
      <c r="P36" s="185"/>
      <c r="Q36" s="185"/>
      <c r="R36" s="297" t="s">
        <v>256</v>
      </c>
      <c r="S36" s="187"/>
      <c r="T36" s="197"/>
    </row>
    <row r="37" spans="2:20" ht="15.75" customHeight="1" x14ac:dyDescent="0.3">
      <c r="B37" s="280" t="s">
        <v>255</v>
      </c>
      <c r="C37" s="190" t="s">
        <v>2</v>
      </c>
      <c r="D37" s="190"/>
      <c r="E37" s="190"/>
      <c r="F37" s="190" t="s">
        <v>34</v>
      </c>
      <c r="G37" s="190" t="s">
        <v>35</v>
      </c>
      <c r="H37" s="190"/>
      <c r="I37" s="190"/>
      <c r="J37" s="190"/>
      <c r="K37" s="190"/>
      <c r="L37" s="190"/>
      <c r="M37" s="190" t="s">
        <v>36</v>
      </c>
      <c r="N37" s="190" t="s">
        <v>37</v>
      </c>
      <c r="O37" s="192"/>
      <c r="P37" s="192"/>
      <c r="Q37" s="192"/>
      <c r="R37" s="192" t="s">
        <v>81</v>
      </c>
      <c r="S37" s="192"/>
    </row>
    <row r="38" spans="2:20" ht="15.75" customHeight="1" x14ac:dyDescent="0.3">
      <c r="B38" s="194"/>
      <c r="C38" s="146"/>
      <c r="D38" s="146"/>
      <c r="E38" s="146"/>
      <c r="F38" s="146"/>
      <c r="G38" s="146"/>
      <c r="H38" s="146"/>
      <c r="I38" s="146"/>
      <c r="J38" s="146"/>
      <c r="K38" s="146"/>
      <c r="L38" s="146"/>
      <c r="M38" s="146"/>
      <c r="N38" s="146"/>
      <c r="R38" s="300"/>
      <c r="S38" s="301"/>
      <c r="T38" s="197"/>
    </row>
    <row r="39" spans="2:20" ht="15.75" customHeight="1" x14ac:dyDescent="0.3">
      <c r="B39" s="194"/>
      <c r="C39" s="146"/>
      <c r="D39" s="146"/>
      <c r="E39" s="146"/>
      <c r="F39" s="146"/>
      <c r="G39" s="146"/>
      <c r="H39" s="146"/>
      <c r="I39" s="146"/>
      <c r="J39" s="146"/>
      <c r="K39" s="146"/>
      <c r="L39" s="146"/>
      <c r="M39" s="146"/>
      <c r="N39" s="146"/>
    </row>
    <row r="40" spans="2:20" ht="15.75" customHeight="1" x14ac:dyDescent="0.3">
      <c r="B40" s="210"/>
      <c r="C40" s="211"/>
      <c r="D40" s="211"/>
      <c r="E40" s="211"/>
      <c r="F40" s="212"/>
      <c r="G40" s="213"/>
      <c r="H40" s="213"/>
      <c r="I40" s="213"/>
      <c r="J40" s="213"/>
      <c r="K40" s="213"/>
      <c r="L40" s="213"/>
      <c r="M40" s="163"/>
      <c r="N40" s="209"/>
    </row>
    <row r="41" spans="2:20" ht="15.75" customHeight="1" x14ac:dyDescent="0.3">
      <c r="B41" s="235"/>
      <c r="C41" s="230"/>
      <c r="D41" s="230"/>
      <c r="E41" s="230"/>
      <c r="F41" s="212"/>
      <c r="G41" s="236"/>
      <c r="H41" s="236"/>
      <c r="I41" s="236"/>
      <c r="J41" s="236"/>
      <c r="K41" s="213"/>
      <c r="L41" s="236"/>
      <c r="M41" s="163"/>
      <c r="N41" s="241"/>
      <c r="O41" s="141"/>
      <c r="P41" s="141"/>
      <c r="Q41" s="141"/>
    </row>
    <row r="42" spans="2:20" ht="15.75" customHeight="1" x14ac:dyDescent="0.3">
      <c r="B42" s="235"/>
      <c r="C42" s="230"/>
      <c r="D42" s="230"/>
      <c r="E42" s="230"/>
      <c r="F42" s="212"/>
      <c r="G42" s="236"/>
      <c r="H42" s="236"/>
      <c r="I42" s="236"/>
      <c r="J42" s="236"/>
      <c r="K42" s="213"/>
      <c r="L42" s="236"/>
      <c r="M42" s="163"/>
      <c r="N42" s="241"/>
      <c r="O42" s="141"/>
      <c r="P42" s="141"/>
      <c r="Q42" s="141"/>
    </row>
    <row r="43" spans="2:20" ht="15.75" customHeight="1" x14ac:dyDescent="0.3">
      <c r="B43" s="235"/>
      <c r="C43" s="230"/>
      <c r="D43" s="230"/>
      <c r="E43" s="230"/>
      <c r="F43" s="212"/>
      <c r="G43" s="236"/>
      <c r="H43" s="236"/>
      <c r="I43" s="236"/>
      <c r="J43" s="236"/>
      <c r="K43" s="213"/>
      <c r="L43" s="236"/>
      <c r="M43" s="163"/>
      <c r="N43" s="241"/>
      <c r="O43" s="141"/>
      <c r="P43" s="141"/>
      <c r="Q43" s="141"/>
    </row>
    <row r="44" spans="2:20" ht="15.75" customHeight="1" x14ac:dyDescent="0.3">
      <c r="B44" s="235"/>
      <c r="C44" s="230"/>
      <c r="D44" s="230"/>
      <c r="E44" s="230"/>
      <c r="F44" s="212"/>
      <c r="G44" s="236"/>
      <c r="H44" s="236"/>
      <c r="I44" s="236"/>
      <c r="J44" s="236"/>
      <c r="K44" s="213"/>
      <c r="L44" s="236"/>
      <c r="M44" s="163"/>
      <c r="N44" s="241"/>
      <c r="O44" s="141"/>
      <c r="P44" s="141"/>
      <c r="Q44" s="141"/>
    </row>
    <row r="45" spans="2:20" ht="15.75" customHeight="1" x14ac:dyDescent="0.3">
      <c r="B45" s="235"/>
      <c r="C45" s="230"/>
      <c r="D45" s="230"/>
      <c r="E45" s="230"/>
      <c r="F45" s="212"/>
      <c r="G45" s="236"/>
      <c r="H45" s="236"/>
      <c r="I45" s="236"/>
      <c r="J45" s="236"/>
      <c r="K45" s="213"/>
      <c r="L45" s="236"/>
      <c r="M45" s="163"/>
      <c r="N45" s="241"/>
      <c r="O45" s="141"/>
      <c r="P45" s="141"/>
      <c r="Q45" s="141"/>
    </row>
    <row r="46" spans="2:20" ht="15.75" customHeight="1" x14ac:dyDescent="0.3">
      <c r="B46" s="235"/>
      <c r="C46" s="230"/>
      <c r="D46" s="230"/>
      <c r="E46" s="230"/>
      <c r="F46" s="212"/>
      <c r="G46" s="236"/>
      <c r="H46" s="236"/>
      <c r="I46" s="236"/>
      <c r="J46" s="236"/>
      <c r="K46" s="213"/>
      <c r="L46" s="236"/>
      <c r="M46" s="163"/>
      <c r="N46" s="241"/>
      <c r="O46" s="141"/>
      <c r="P46" s="141"/>
      <c r="Q46" s="141"/>
    </row>
    <row r="47" spans="2:20" ht="15.75" customHeight="1" x14ac:dyDescent="0.3">
      <c r="B47" s="235"/>
      <c r="C47" s="230"/>
      <c r="D47" s="230"/>
      <c r="E47" s="230"/>
      <c r="F47" s="212"/>
      <c r="G47" s="236"/>
      <c r="H47" s="236"/>
      <c r="I47" s="236"/>
      <c r="J47" s="236"/>
      <c r="K47" s="213"/>
      <c r="L47" s="236"/>
      <c r="M47" s="238"/>
      <c r="N47" s="241"/>
      <c r="O47" s="141"/>
      <c r="P47" s="141"/>
      <c r="Q47" s="141"/>
    </row>
    <row r="48" spans="2:20" ht="15.75" customHeight="1" x14ac:dyDescent="0.3">
      <c r="B48" s="235"/>
      <c r="C48" s="230"/>
      <c r="D48" s="230"/>
      <c r="E48" s="230"/>
      <c r="F48" s="212"/>
      <c r="G48" s="236"/>
      <c r="H48" s="236"/>
      <c r="I48" s="236"/>
      <c r="J48" s="236"/>
      <c r="K48" s="213"/>
      <c r="L48" s="236"/>
      <c r="M48" s="232"/>
      <c r="N48" s="209"/>
      <c r="O48" s="237"/>
      <c r="P48" s="237"/>
      <c r="Q48" s="141"/>
    </row>
    <row r="49" spans="2:24" ht="15.75" customHeight="1" x14ac:dyDescent="0.3">
      <c r="B49" s="235"/>
      <c r="C49" s="230"/>
      <c r="D49" s="230"/>
      <c r="E49" s="230"/>
      <c r="F49" s="212"/>
      <c r="G49" s="236"/>
      <c r="H49" s="236"/>
      <c r="I49" s="236"/>
      <c r="J49" s="236"/>
      <c r="K49" s="213"/>
      <c r="L49" s="236"/>
      <c r="M49" s="232"/>
      <c r="N49" s="209"/>
      <c r="O49" s="237"/>
      <c r="P49" s="237"/>
      <c r="Q49" s="141"/>
    </row>
    <row r="50" spans="2:24" ht="15.75" customHeight="1" x14ac:dyDescent="0.3">
      <c r="B50" s="235"/>
      <c r="C50" s="230"/>
      <c r="D50" s="230"/>
      <c r="E50" s="230"/>
      <c r="F50" s="212"/>
      <c r="G50" s="236"/>
      <c r="H50" s="236"/>
      <c r="I50" s="236"/>
      <c r="J50" s="236"/>
      <c r="K50" s="213"/>
      <c r="L50" s="236"/>
      <c r="M50" s="232"/>
      <c r="N50" s="209"/>
      <c r="O50" s="237"/>
      <c r="P50" s="237"/>
      <c r="Q50" s="141"/>
    </row>
    <row r="51" spans="2:24" ht="15.75" customHeight="1" x14ac:dyDescent="0.3">
      <c r="B51" s="235"/>
      <c r="C51" s="230"/>
      <c r="D51" s="230"/>
      <c r="E51" s="230"/>
      <c r="F51" s="212"/>
      <c r="G51" s="236"/>
      <c r="H51" s="236"/>
      <c r="I51" s="236"/>
      <c r="J51" s="236"/>
      <c r="K51" s="213"/>
      <c r="L51" s="236"/>
      <c r="M51" s="232"/>
      <c r="N51" s="209"/>
      <c r="O51" s="237"/>
      <c r="P51" s="237"/>
      <c r="Q51" s="141"/>
    </row>
    <row r="52" spans="2:24" ht="15.75" customHeight="1" x14ac:dyDescent="0.3">
      <c r="B52" s="235"/>
      <c r="C52" s="230"/>
      <c r="D52" s="230"/>
      <c r="E52" s="230"/>
      <c r="F52" s="212"/>
      <c r="G52" s="236"/>
      <c r="H52" s="236"/>
      <c r="I52" s="236"/>
      <c r="J52" s="236"/>
      <c r="K52" s="213"/>
      <c r="L52" s="236"/>
      <c r="M52" s="232"/>
      <c r="N52" s="209"/>
      <c r="O52" s="237"/>
      <c r="P52" s="243"/>
      <c r="Q52" s="147"/>
      <c r="R52" s="144"/>
      <c r="S52" s="144"/>
      <c r="T52" s="147"/>
      <c r="V52" s="135" t="s">
        <v>230</v>
      </c>
      <c r="W52" s="171">
        <f>W18</f>
        <v>347070.17</v>
      </c>
      <c r="X52" s="171"/>
    </row>
    <row r="53" spans="2:24" ht="15.75" customHeight="1" x14ac:dyDescent="0.3">
      <c r="B53" s="235"/>
      <c r="C53" s="230"/>
      <c r="D53" s="230"/>
      <c r="E53" s="230"/>
      <c r="F53" s="212"/>
      <c r="G53" s="236"/>
      <c r="H53" s="236"/>
      <c r="I53" s="236"/>
      <c r="J53" s="236"/>
      <c r="K53" s="213"/>
      <c r="L53" s="236"/>
      <c r="M53" s="232"/>
      <c r="N53" s="209"/>
      <c r="O53" s="237"/>
      <c r="P53" s="243"/>
      <c r="Q53" s="147"/>
      <c r="R53" s="144"/>
      <c r="S53" s="144"/>
      <c r="T53" s="147"/>
    </row>
    <row r="54" spans="2:24" ht="15.75" customHeight="1" x14ac:dyDescent="0.3">
      <c r="P54" s="165"/>
      <c r="Q54" s="144"/>
      <c r="R54" s="144"/>
      <c r="S54" s="144"/>
      <c r="T54" s="164"/>
    </row>
    <row r="55" spans="2:24" ht="15.75" customHeight="1" x14ac:dyDescent="0.3">
      <c r="F55" s="172"/>
      <c r="G55" s="240"/>
      <c r="H55" s="240"/>
      <c r="I55" s="240"/>
      <c r="J55" s="240"/>
      <c r="K55" s="239"/>
      <c r="L55" s="240"/>
      <c r="P55" s="144"/>
      <c r="Q55" s="144"/>
      <c r="R55" s="144"/>
      <c r="S55" s="144"/>
      <c r="T55" s="147"/>
    </row>
    <row r="56" spans="2:24" ht="15.75" customHeight="1" x14ac:dyDescent="0.3">
      <c r="P56" s="144"/>
      <c r="Q56" s="144"/>
      <c r="R56" s="144"/>
      <c r="S56" s="144"/>
      <c r="T56" s="147"/>
      <c r="W56" s="171"/>
    </row>
    <row r="57" spans="2:24" ht="15.75" customHeight="1" x14ac:dyDescent="0.3">
      <c r="P57" s="144"/>
      <c r="Q57" s="144"/>
      <c r="R57" s="144"/>
      <c r="S57" s="144"/>
      <c r="T57" s="147"/>
      <c r="W57" s="171"/>
    </row>
    <row r="58" spans="2:24" ht="15.75" customHeight="1" x14ac:dyDescent="0.3"/>
    <row r="59" spans="2:24" ht="15.75" customHeight="1" x14ac:dyDescent="0.3"/>
    <row r="60" spans="2:24" ht="15.75" customHeight="1" x14ac:dyDescent="0.3"/>
    <row r="61" spans="2:24" ht="15.75" customHeight="1" x14ac:dyDescent="0.3"/>
    <row r="62" spans="2:24" ht="15.75" customHeight="1" x14ac:dyDescent="0.3"/>
    <row r="63" spans="2:24" ht="15.75" customHeight="1" x14ac:dyDescent="0.3"/>
    <row r="64" spans="2:24" ht="15.75" customHeight="1" x14ac:dyDescent="0.3"/>
    <row r="65" ht="15.75" customHeight="1" x14ac:dyDescent="0.3"/>
    <row r="66" ht="15.75" customHeight="1" x14ac:dyDescent="0.3"/>
    <row r="67" ht="15.75" customHeight="1" x14ac:dyDescent="0.3"/>
  </sheetData>
  <mergeCells count="7">
    <mergeCell ref="U4:W4"/>
    <mergeCell ref="U5:W5"/>
    <mergeCell ref="B34:I34"/>
    <mergeCell ref="B25:G25"/>
    <mergeCell ref="B20:G20"/>
    <mergeCell ref="B22:G22"/>
    <mergeCell ref="B24:G24"/>
  </mergeCells>
  <conditionalFormatting sqref="R7:S17 A7:P17 U7:Y17">
    <cfRule type="expression" dxfId="179" priority="1">
      <formula>MOD(ROW(),2)=0</formula>
    </cfRule>
  </conditionalFormatting>
  <hyperlinks>
    <hyperlink ref="B25" r:id="rId1" xr:uid="{00000000-0004-0000-0F00-000000000000}"/>
  </hyperlinks>
  <printOptions horizontalCentered="1" gridLines="1"/>
  <pageMargins left="0" right="0" top="0.75" bottom="0.75" header="0.3" footer="0.3"/>
  <pageSetup scale="51"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FFCC"/>
    <pageSetUpPr fitToPage="1"/>
  </sheetPr>
  <dimension ref="A1:Z74"/>
  <sheetViews>
    <sheetView showGridLines="0" zoomScale="80" zoomScaleNormal="80" workbookViewId="0">
      <pane xSplit="2" ySplit="6" topLeftCell="I7" activePane="bottomRight" state="frozen"/>
      <selection activeCell="X1" sqref="X1:X1048576"/>
      <selection pane="topRight" activeCell="X1" sqref="X1:X1048576"/>
      <selection pane="bottomLeft" activeCell="X1" sqref="X1:X1048576"/>
      <selection pane="bottomRight" activeCell="Y17" sqref="Y17"/>
    </sheetView>
  </sheetViews>
  <sheetFormatPr defaultColWidth="9.109375" defaultRowHeight="14.4" x14ac:dyDescent="0.3"/>
  <cols>
    <col min="1" max="1" width="7.88671875" style="135" customWidth="1"/>
    <col min="2" max="2" width="75.6640625" style="135" bestFit="1" customWidth="1"/>
    <col min="3" max="3" width="47.88671875" style="135" bestFit="1" customWidth="1"/>
    <col min="4" max="4" width="14.33203125" style="135" customWidth="1"/>
    <col min="5" max="5" width="8.33203125" style="135" customWidth="1"/>
    <col min="6" max="6" width="19.44140625" style="137" customWidth="1"/>
    <col min="7" max="7" width="23" style="135" customWidth="1"/>
    <col min="8" max="8" width="10.6640625" style="135" customWidth="1"/>
    <col min="9" max="10" width="12.44140625" style="135" customWidth="1"/>
    <col min="11" max="11" width="15" style="135" customWidth="1"/>
    <col min="12" max="12" width="15.88671875" style="135" bestFit="1" customWidth="1"/>
    <col min="13" max="13" width="19.33203125" style="135" customWidth="1"/>
    <col min="14" max="14" width="15.88671875" style="135" bestFit="1" customWidth="1"/>
    <col min="15" max="15" width="13" style="135" bestFit="1" customWidth="1"/>
    <col min="16" max="16" width="15.88671875" style="135" bestFit="1" customWidth="1"/>
    <col min="17" max="17" width="3.6640625" style="135" customWidth="1"/>
    <col min="18" max="18" width="16.5546875" style="135" customWidth="1"/>
    <col min="19" max="19" width="15.88671875" style="135" bestFit="1" customWidth="1"/>
    <col min="20" max="20" width="3.6640625" style="141" customWidth="1"/>
    <col min="21" max="21" width="13.5546875" style="135" customWidth="1"/>
    <col min="22" max="22" width="15" style="135" bestFit="1" customWidth="1"/>
    <col min="23" max="23" width="14" style="135" bestFit="1" customWidth="1"/>
    <col min="24" max="24" width="14.33203125" style="135" customWidth="1"/>
    <col min="25" max="25" width="15.88671875" style="135" customWidth="1"/>
    <col min="26" max="26" width="10" style="135" bestFit="1" customWidth="1"/>
    <col min="27" max="16384" width="9.109375" style="135"/>
  </cols>
  <sheetData>
    <row r="1" spans="1:26" ht="15.75" customHeight="1" x14ac:dyDescent="0.3">
      <c r="A1" s="132" t="s">
        <v>168</v>
      </c>
    </row>
    <row r="2" spans="1:26" ht="15.75" customHeight="1" x14ac:dyDescent="0.3">
      <c r="A2" s="138" t="str">
        <f>'#3394 Montessori Acad Early  '!A2</f>
        <v>Federal Grant Allocations/Reimbursements as of: 03/31/2024</v>
      </c>
      <c r="B2" s="199"/>
      <c r="N2" s="140"/>
      <c r="O2" s="140"/>
      <c r="Q2" s="141"/>
      <c r="R2" s="141"/>
      <c r="S2" s="141"/>
    </row>
    <row r="3" spans="1:26" ht="15.75" customHeight="1" x14ac:dyDescent="0.3">
      <c r="A3" s="142" t="s">
        <v>56</v>
      </c>
      <c r="B3" s="132"/>
      <c r="D3" s="132"/>
      <c r="E3" s="132"/>
      <c r="F3" s="131"/>
      <c r="Q3" s="141"/>
      <c r="R3" s="141"/>
      <c r="S3" s="141"/>
      <c r="U3" s="136"/>
      <c r="V3" s="143"/>
    </row>
    <row r="4" spans="1:26" ht="15.75" customHeight="1" x14ac:dyDescent="0.3">
      <c r="A4" s="132" t="s">
        <v>143</v>
      </c>
      <c r="N4" s="250"/>
      <c r="O4" s="250"/>
      <c r="P4" s="250"/>
      <c r="Q4" s="146"/>
      <c r="R4" s="141"/>
      <c r="S4" s="141"/>
      <c r="T4" s="146"/>
      <c r="U4" s="594" t="s">
        <v>263</v>
      </c>
      <c r="V4" s="594"/>
      <c r="W4" s="594"/>
      <c r="X4" s="148"/>
      <c r="Y4" s="147"/>
    </row>
    <row r="5" spans="1:26" ht="15" thickBot="1" x14ac:dyDescent="0.35">
      <c r="A5" s="137"/>
      <c r="H5" s="148"/>
      <c r="I5" s="148"/>
      <c r="N5" s="250"/>
      <c r="O5" s="250"/>
      <c r="P5" s="250"/>
      <c r="Q5" s="146"/>
      <c r="R5" s="150"/>
      <c r="S5" s="150"/>
      <c r="T5" s="146"/>
      <c r="U5" s="597"/>
      <c r="V5" s="597"/>
      <c r="W5" s="597"/>
      <c r="X5" s="146"/>
      <c r="Y5" s="151"/>
    </row>
    <row r="6" spans="1:26" s="202" customFormat="1" ht="72.599999999999994"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201"/>
      <c r="R6" s="154" t="s">
        <v>264</v>
      </c>
      <c r="S6" s="155" t="s">
        <v>265</v>
      </c>
      <c r="T6" s="201"/>
      <c r="U6" s="345" t="s">
        <v>223</v>
      </c>
      <c r="V6" s="346" t="s">
        <v>251</v>
      </c>
      <c r="W6" s="347" t="s">
        <v>252</v>
      </c>
      <c r="X6" s="388" t="s">
        <v>248</v>
      </c>
      <c r="Y6" s="159" t="str">
        <f>'#3394 Montessori Acad Early  '!Y6</f>
        <v>Available Budget as of 03/31/2024</v>
      </c>
    </row>
    <row r="7" spans="1:26" ht="15.75" customHeight="1" x14ac:dyDescent="0.3">
      <c r="A7" s="137">
        <v>4201</v>
      </c>
      <c r="B7" s="135" t="s">
        <v>243</v>
      </c>
      <c r="C7" s="371" t="s">
        <v>95</v>
      </c>
      <c r="D7" s="182" t="s">
        <v>273</v>
      </c>
      <c r="E7" s="182" t="s">
        <v>266</v>
      </c>
      <c r="F7" s="137" t="s">
        <v>267</v>
      </c>
      <c r="G7" s="135" t="s">
        <v>7</v>
      </c>
      <c r="H7" s="168">
        <v>2.3E-2</v>
      </c>
      <c r="I7" s="168">
        <v>0.1265</v>
      </c>
      <c r="J7" s="169">
        <v>45473</v>
      </c>
      <c r="K7" s="169">
        <v>45474</v>
      </c>
      <c r="L7" s="169">
        <v>45108</v>
      </c>
      <c r="M7" s="137" t="s">
        <v>268</v>
      </c>
      <c r="N7" s="375">
        <v>297785.25</v>
      </c>
      <c r="O7" s="390"/>
      <c r="P7" s="391">
        <f>N7+O7</f>
        <v>297785.25</v>
      </c>
      <c r="Q7" s="421"/>
      <c r="R7" s="424">
        <v>0</v>
      </c>
      <c r="S7" s="391">
        <f>P7-R7</f>
        <v>297785.25</v>
      </c>
      <c r="T7" s="396"/>
      <c r="U7" s="375">
        <v>38872.04</v>
      </c>
      <c r="V7" s="376">
        <v>0</v>
      </c>
      <c r="W7" s="376">
        <f>U7+V7</f>
        <v>38872.04</v>
      </c>
      <c r="X7" s="474">
        <v>0</v>
      </c>
      <c r="Y7" s="471">
        <f>S7-W7</f>
        <v>258913.21</v>
      </c>
    </row>
    <row r="8" spans="1:26" s="144" customFormat="1" ht="15.75" customHeight="1" x14ac:dyDescent="0.3">
      <c r="A8" s="160">
        <v>4221</v>
      </c>
      <c r="B8" s="144" t="s">
        <v>333</v>
      </c>
      <c r="C8" s="418" t="s">
        <v>246</v>
      </c>
      <c r="D8" s="162" t="s">
        <v>273</v>
      </c>
      <c r="E8" s="162" t="s">
        <v>323</v>
      </c>
      <c r="F8" s="160" t="s">
        <v>335</v>
      </c>
      <c r="G8" s="144" t="s">
        <v>7</v>
      </c>
      <c r="H8" s="168">
        <v>2.3E-2</v>
      </c>
      <c r="I8" s="168">
        <v>0.1265</v>
      </c>
      <c r="J8" s="163">
        <v>45504</v>
      </c>
      <c r="K8" s="163">
        <v>45519</v>
      </c>
      <c r="L8" s="163">
        <v>45108</v>
      </c>
      <c r="M8" s="160" t="s">
        <v>324</v>
      </c>
      <c r="N8" s="363">
        <v>372907.93</v>
      </c>
      <c r="O8" s="405"/>
      <c r="P8" s="406">
        <f t="shared" ref="P8:P11" si="0">N8+O8</f>
        <v>372907.93</v>
      </c>
      <c r="Q8" s="422"/>
      <c r="R8" s="425">
        <v>30240.83</v>
      </c>
      <c r="S8" s="406">
        <f t="shared" ref="S8:S20" si="1">P8-R8</f>
        <v>342667.1</v>
      </c>
      <c r="T8" s="423"/>
      <c r="U8" s="363">
        <v>183349.39</v>
      </c>
      <c r="V8" s="370">
        <v>0</v>
      </c>
      <c r="W8" s="364">
        <f t="shared" ref="W8:W11" si="2">U8+V8</f>
        <v>183349.39</v>
      </c>
      <c r="X8" s="452">
        <v>0</v>
      </c>
      <c r="Y8" s="473">
        <f t="shared" ref="Y8:Y20" si="3">S8-W8</f>
        <v>159317.70999999996</v>
      </c>
    </row>
    <row r="9" spans="1:26" s="144" customFormat="1" ht="15.75" customHeight="1" x14ac:dyDescent="0.3">
      <c r="A9" s="160">
        <v>4222</v>
      </c>
      <c r="B9" s="144" t="s">
        <v>325</v>
      </c>
      <c r="C9" s="418" t="s">
        <v>334</v>
      </c>
      <c r="D9" s="162" t="s">
        <v>273</v>
      </c>
      <c r="E9" s="162" t="s">
        <v>336</v>
      </c>
      <c r="F9" s="250" t="s">
        <v>337</v>
      </c>
      <c r="G9" s="144" t="s">
        <v>7</v>
      </c>
      <c r="H9" s="168">
        <v>2.3E-2</v>
      </c>
      <c r="I9" s="168">
        <v>0.1265</v>
      </c>
      <c r="J9" s="163">
        <v>45473</v>
      </c>
      <c r="K9" s="163">
        <v>45488</v>
      </c>
      <c r="L9" s="163">
        <v>45108</v>
      </c>
      <c r="M9" s="160" t="s">
        <v>338</v>
      </c>
      <c r="N9" s="363">
        <v>45000</v>
      </c>
      <c r="O9" s="405"/>
      <c r="P9" s="406">
        <f t="shared" si="0"/>
        <v>45000</v>
      </c>
      <c r="Q9" s="422"/>
      <c r="R9" s="425"/>
      <c r="S9" s="406">
        <f t="shared" si="1"/>
        <v>45000</v>
      </c>
      <c r="T9" s="423"/>
      <c r="U9" s="363">
        <v>22500</v>
      </c>
      <c r="V9" s="370"/>
      <c r="W9" s="364">
        <f t="shared" si="2"/>
        <v>22500</v>
      </c>
      <c r="X9" s="452"/>
      <c r="Y9" s="473">
        <f t="shared" si="3"/>
        <v>22500</v>
      </c>
    </row>
    <row r="10" spans="1:26" s="144" customFormat="1" ht="15.75" customHeight="1" x14ac:dyDescent="0.3">
      <c r="A10" s="160">
        <v>4228</v>
      </c>
      <c r="B10" s="135" t="s">
        <v>353</v>
      </c>
      <c r="C10" s="563" t="s">
        <v>354</v>
      </c>
      <c r="D10" s="137" t="s">
        <v>355</v>
      </c>
      <c r="E10" s="137" t="s">
        <v>342</v>
      </c>
      <c r="F10" s="169" t="s">
        <v>356</v>
      </c>
      <c r="G10" s="235" t="s">
        <v>7</v>
      </c>
      <c r="H10" s="569">
        <v>2.3E-2</v>
      </c>
      <c r="I10" s="569">
        <v>0.1265</v>
      </c>
      <c r="J10" s="169">
        <v>45565</v>
      </c>
      <c r="K10" s="169">
        <v>45566</v>
      </c>
      <c r="L10" s="169">
        <v>45314</v>
      </c>
      <c r="M10" s="137" t="s">
        <v>357</v>
      </c>
      <c r="N10" s="363">
        <v>31524.12</v>
      </c>
      <c r="O10" s="405"/>
      <c r="P10" s="406">
        <f t="shared" si="0"/>
        <v>31524.12</v>
      </c>
      <c r="Q10" s="422"/>
      <c r="R10" s="425"/>
      <c r="S10" s="406">
        <f t="shared" si="1"/>
        <v>31524.12</v>
      </c>
      <c r="T10" s="423"/>
      <c r="U10" s="363"/>
      <c r="V10" s="370"/>
      <c r="W10" s="364">
        <f t="shared" si="2"/>
        <v>0</v>
      </c>
      <c r="X10" s="452"/>
      <c r="Y10" s="473">
        <f t="shared" si="3"/>
        <v>31524.12</v>
      </c>
    </row>
    <row r="11" spans="1:26" s="144" customFormat="1" ht="15.75" customHeight="1" x14ac:dyDescent="0.3">
      <c r="A11" s="137">
        <v>4253</v>
      </c>
      <c r="B11" s="147" t="s">
        <v>114</v>
      </c>
      <c r="C11" s="572" t="s">
        <v>344</v>
      </c>
      <c r="D11" s="137" t="s">
        <v>347</v>
      </c>
      <c r="E11" s="137" t="s">
        <v>345</v>
      </c>
      <c r="F11" s="135" t="s">
        <v>346</v>
      </c>
      <c r="G11" s="135" t="s">
        <v>7</v>
      </c>
      <c r="H11" s="296">
        <v>2.3E-2</v>
      </c>
      <c r="I11" s="569">
        <v>0.1265</v>
      </c>
      <c r="J11" s="169">
        <v>45473</v>
      </c>
      <c r="K11" s="169">
        <v>45474</v>
      </c>
      <c r="L11" s="169">
        <v>45108</v>
      </c>
      <c r="M11" s="137" t="s">
        <v>268</v>
      </c>
      <c r="N11" s="363">
        <v>13788.84</v>
      </c>
      <c r="O11" s="405"/>
      <c r="P11" s="406">
        <f t="shared" si="0"/>
        <v>13788.84</v>
      </c>
      <c r="Q11" s="422"/>
      <c r="R11" s="425"/>
      <c r="S11" s="406">
        <f t="shared" si="1"/>
        <v>13788.84</v>
      </c>
      <c r="T11" s="423"/>
      <c r="U11" s="363">
        <v>13788.84</v>
      </c>
      <c r="V11" s="370"/>
      <c r="W11" s="364">
        <f t="shared" si="2"/>
        <v>13788.84</v>
      </c>
      <c r="X11" s="452"/>
      <c r="Y11" s="473">
        <f t="shared" si="3"/>
        <v>0</v>
      </c>
    </row>
    <row r="12" spans="1:26" ht="15.75" customHeight="1" x14ac:dyDescent="0.3">
      <c r="A12" s="137">
        <v>4428</v>
      </c>
      <c r="B12" s="135" t="s">
        <v>191</v>
      </c>
      <c r="C12" s="235" t="s">
        <v>232</v>
      </c>
      <c r="D12" s="137" t="s">
        <v>175</v>
      </c>
      <c r="E12" s="137" t="s">
        <v>210</v>
      </c>
      <c r="F12" s="137" t="s">
        <v>192</v>
      </c>
      <c r="G12" s="135" t="s">
        <v>7</v>
      </c>
      <c r="H12" s="168">
        <v>0.05</v>
      </c>
      <c r="I12" s="168">
        <v>0.1265</v>
      </c>
      <c r="J12" s="169">
        <v>45199</v>
      </c>
      <c r="K12" s="169">
        <v>45199</v>
      </c>
      <c r="L12" s="169">
        <v>44201</v>
      </c>
      <c r="M12" s="137" t="s">
        <v>201</v>
      </c>
      <c r="N12" s="363">
        <v>16841.37</v>
      </c>
      <c r="O12" s="364"/>
      <c r="P12" s="394">
        <f t="shared" ref="P12:P19" si="4">N12+O12</f>
        <v>16841.37</v>
      </c>
      <c r="Q12" s="130"/>
      <c r="R12" s="378"/>
      <c r="S12" s="394">
        <f t="shared" si="1"/>
        <v>16841.37</v>
      </c>
      <c r="T12" s="396"/>
      <c r="U12" s="378">
        <v>4755.6000000000004</v>
      </c>
      <c r="V12" s="364">
        <v>0</v>
      </c>
      <c r="W12" s="364">
        <f t="shared" ref="W12:W20" si="5">U12+V12</f>
        <v>4755.6000000000004</v>
      </c>
      <c r="X12" s="452">
        <v>0</v>
      </c>
      <c r="Y12" s="415">
        <v>0</v>
      </c>
      <c r="Z12" s="135" t="s">
        <v>326</v>
      </c>
    </row>
    <row r="13" spans="1:26" ht="15.75" customHeight="1" x14ac:dyDescent="0.3">
      <c r="A13" s="137">
        <v>4429</v>
      </c>
      <c r="B13" s="135" t="s">
        <v>189</v>
      </c>
      <c r="C13" s="235" t="s">
        <v>232</v>
      </c>
      <c r="D13" s="137" t="s">
        <v>175</v>
      </c>
      <c r="E13" s="137" t="s">
        <v>215</v>
      </c>
      <c r="F13" s="137" t="s">
        <v>190</v>
      </c>
      <c r="G13" s="135" t="s">
        <v>7</v>
      </c>
      <c r="H13" s="168">
        <v>0.05</v>
      </c>
      <c r="I13" s="168">
        <v>0.1265</v>
      </c>
      <c r="J13" s="169">
        <v>45199</v>
      </c>
      <c r="K13" s="169">
        <v>45199</v>
      </c>
      <c r="L13" s="169">
        <v>44201</v>
      </c>
      <c r="M13" s="137" t="s">
        <v>200</v>
      </c>
      <c r="N13" s="363">
        <v>1921.2</v>
      </c>
      <c r="O13" s="364"/>
      <c r="P13" s="394">
        <f t="shared" si="4"/>
        <v>1921.2</v>
      </c>
      <c r="Q13" s="130"/>
      <c r="R13" s="378"/>
      <c r="S13" s="394">
        <f t="shared" si="1"/>
        <v>1921.2</v>
      </c>
      <c r="T13" s="396"/>
      <c r="U13" s="378">
        <v>1921.2</v>
      </c>
      <c r="V13" s="364">
        <v>0</v>
      </c>
      <c r="W13" s="364">
        <f t="shared" si="5"/>
        <v>1921.2</v>
      </c>
      <c r="X13" s="452">
        <v>0</v>
      </c>
      <c r="Y13" s="415">
        <f t="shared" si="3"/>
        <v>0</v>
      </c>
      <c r="Z13" s="135" t="s">
        <v>326</v>
      </c>
    </row>
    <row r="14" spans="1:26" ht="15.75" customHeight="1" x14ac:dyDescent="0.3">
      <c r="A14" s="137">
        <v>4450</v>
      </c>
      <c r="B14" s="135" t="s">
        <v>202</v>
      </c>
      <c r="C14" s="289" t="s">
        <v>185</v>
      </c>
      <c r="D14" s="137" t="s">
        <v>186</v>
      </c>
      <c r="E14" s="287" t="s">
        <v>214</v>
      </c>
      <c r="F14" s="137" t="s">
        <v>203</v>
      </c>
      <c r="G14" s="135" t="s">
        <v>7</v>
      </c>
      <c r="H14" s="168">
        <v>0.05</v>
      </c>
      <c r="I14" s="168">
        <v>0.1265</v>
      </c>
      <c r="J14" s="169">
        <v>45565</v>
      </c>
      <c r="K14" s="169">
        <v>45565</v>
      </c>
      <c r="L14" s="169">
        <v>44279</v>
      </c>
      <c r="M14" s="137" t="s">
        <v>204</v>
      </c>
      <c r="N14" s="363">
        <v>10581.43</v>
      </c>
      <c r="O14" s="364"/>
      <c r="P14" s="394">
        <f t="shared" si="4"/>
        <v>10581.43</v>
      </c>
      <c r="Q14" s="130"/>
      <c r="R14" s="378"/>
      <c r="S14" s="394">
        <f t="shared" si="1"/>
        <v>10581.43</v>
      </c>
      <c r="T14" s="396"/>
      <c r="U14" s="378"/>
      <c r="V14" s="364">
        <v>0</v>
      </c>
      <c r="W14" s="364">
        <f t="shared" si="5"/>
        <v>0</v>
      </c>
      <c r="X14" s="452">
        <v>0</v>
      </c>
      <c r="Y14" s="415">
        <f t="shared" si="3"/>
        <v>10581.43</v>
      </c>
    </row>
    <row r="15" spans="1:26" ht="15.75" customHeight="1" x14ac:dyDescent="0.3">
      <c r="A15" s="137">
        <v>4452</v>
      </c>
      <c r="B15" s="135" t="s">
        <v>297</v>
      </c>
      <c r="C15" s="522" t="s">
        <v>185</v>
      </c>
      <c r="D15" s="137" t="s">
        <v>186</v>
      </c>
      <c r="E15" s="287" t="s">
        <v>275</v>
      </c>
      <c r="F15" s="137" t="s">
        <v>276</v>
      </c>
      <c r="G15" s="135" t="s">
        <v>7</v>
      </c>
      <c r="H15" s="168">
        <v>0.05</v>
      </c>
      <c r="I15" s="168">
        <v>0.1265</v>
      </c>
      <c r="J15" s="169">
        <v>45565</v>
      </c>
      <c r="K15" s="169">
        <v>45565</v>
      </c>
      <c r="L15" s="169">
        <v>44279</v>
      </c>
      <c r="M15" s="137" t="s">
        <v>188</v>
      </c>
      <c r="N15" s="363">
        <v>204061.6</v>
      </c>
      <c r="O15" s="364">
        <v>31.97</v>
      </c>
      <c r="P15" s="394">
        <f t="shared" si="4"/>
        <v>204093.57</v>
      </c>
      <c r="Q15" s="527"/>
      <c r="R15" s="378">
        <v>0.01</v>
      </c>
      <c r="S15" s="394">
        <f t="shared" si="1"/>
        <v>204093.56</v>
      </c>
      <c r="T15" s="396"/>
      <c r="U15" s="378">
        <v>204093.56</v>
      </c>
      <c r="V15" s="364"/>
      <c r="W15" s="364">
        <f t="shared" si="5"/>
        <v>204093.56</v>
      </c>
      <c r="X15" s="452"/>
      <c r="Y15" s="415">
        <f t="shared" si="3"/>
        <v>0</v>
      </c>
    </row>
    <row r="16" spans="1:26" ht="15.75" customHeight="1" x14ac:dyDescent="0.3">
      <c r="A16" s="137">
        <v>4454</v>
      </c>
      <c r="B16" s="135" t="s">
        <v>298</v>
      </c>
      <c r="C16" s="522" t="s">
        <v>185</v>
      </c>
      <c r="D16" s="137" t="s">
        <v>186</v>
      </c>
      <c r="E16" s="287" t="s">
        <v>277</v>
      </c>
      <c r="F16" s="137" t="s">
        <v>290</v>
      </c>
      <c r="G16" s="135" t="s">
        <v>7</v>
      </c>
      <c r="H16" s="168">
        <v>0.05</v>
      </c>
      <c r="I16" s="168">
        <v>0.1265</v>
      </c>
      <c r="J16" s="169">
        <v>45565</v>
      </c>
      <c r="K16" s="169">
        <v>45565</v>
      </c>
      <c r="L16" s="169">
        <v>44279</v>
      </c>
      <c r="M16" s="137" t="s">
        <v>244</v>
      </c>
      <c r="N16" s="363">
        <v>10370.17</v>
      </c>
      <c r="O16" s="364">
        <v>191.07</v>
      </c>
      <c r="P16" s="394">
        <f t="shared" si="4"/>
        <v>10561.24</v>
      </c>
      <c r="Q16" s="527"/>
      <c r="R16" s="378"/>
      <c r="S16" s="394">
        <f t="shared" si="1"/>
        <v>10561.24</v>
      </c>
      <c r="T16" s="396"/>
      <c r="U16" s="378"/>
      <c r="V16" s="364"/>
      <c r="W16" s="364">
        <f t="shared" si="5"/>
        <v>0</v>
      </c>
      <c r="X16" s="452"/>
      <c r="Y16" s="415">
        <f t="shared" si="3"/>
        <v>10561.24</v>
      </c>
    </row>
    <row r="17" spans="1:26" ht="15.75" customHeight="1" x14ac:dyDescent="0.3">
      <c r="A17" s="137">
        <v>4459</v>
      </c>
      <c r="B17" s="135" t="s">
        <v>212</v>
      </c>
      <c r="C17" s="522" t="s">
        <v>185</v>
      </c>
      <c r="D17" s="137" t="s">
        <v>186</v>
      </c>
      <c r="E17" s="287" t="s">
        <v>213</v>
      </c>
      <c r="F17" s="137" t="s">
        <v>187</v>
      </c>
      <c r="G17" s="135" t="s">
        <v>7</v>
      </c>
      <c r="H17" s="168">
        <v>0.05</v>
      </c>
      <c r="I17" s="168">
        <v>0.1265</v>
      </c>
      <c r="J17" s="169">
        <v>45565</v>
      </c>
      <c r="K17" s="169">
        <v>45565</v>
      </c>
      <c r="L17" s="169">
        <v>44279</v>
      </c>
      <c r="M17" s="137" t="s">
        <v>188</v>
      </c>
      <c r="N17" s="363">
        <v>816246.38</v>
      </c>
      <c r="O17" s="370">
        <v>127.86</v>
      </c>
      <c r="P17" s="394">
        <f t="shared" si="4"/>
        <v>816374.24</v>
      </c>
      <c r="Q17" s="527"/>
      <c r="R17" s="378"/>
      <c r="S17" s="394">
        <f t="shared" si="1"/>
        <v>816374.24</v>
      </c>
      <c r="T17" s="396"/>
      <c r="U17" s="378"/>
      <c r="V17" s="364"/>
      <c r="W17" s="364">
        <f t="shared" si="5"/>
        <v>0</v>
      </c>
      <c r="X17" s="452"/>
      <c r="Y17" s="473">
        <f t="shared" si="3"/>
        <v>816374.24</v>
      </c>
    </row>
    <row r="18" spans="1:26" ht="15.75" customHeight="1" x14ac:dyDescent="0.3">
      <c r="A18" s="137">
        <v>4462</v>
      </c>
      <c r="B18" s="135" t="s">
        <v>301</v>
      </c>
      <c r="C18" s="522" t="s">
        <v>185</v>
      </c>
      <c r="D18" s="137" t="s">
        <v>186</v>
      </c>
      <c r="E18" s="287" t="s">
        <v>284</v>
      </c>
      <c r="F18" s="137" t="s">
        <v>285</v>
      </c>
      <c r="G18" s="135" t="s">
        <v>7</v>
      </c>
      <c r="H18" s="168">
        <v>0.05</v>
      </c>
      <c r="I18" s="168">
        <v>0.1265</v>
      </c>
      <c r="J18" s="169">
        <v>45565</v>
      </c>
      <c r="K18" s="169">
        <v>45565</v>
      </c>
      <c r="L18" s="169">
        <v>44279</v>
      </c>
      <c r="M18" s="137" t="s">
        <v>286</v>
      </c>
      <c r="N18" s="363">
        <v>8174.81</v>
      </c>
      <c r="O18" s="364"/>
      <c r="P18" s="394">
        <f t="shared" si="4"/>
        <v>8174.81</v>
      </c>
      <c r="Q18" s="527"/>
      <c r="R18" s="378"/>
      <c r="S18" s="394">
        <f t="shared" si="1"/>
        <v>8174.81</v>
      </c>
      <c r="T18" s="396"/>
      <c r="U18" s="378"/>
      <c r="V18" s="364"/>
      <c r="W18" s="364">
        <f t="shared" si="5"/>
        <v>0</v>
      </c>
      <c r="X18" s="452"/>
      <c r="Y18" s="415">
        <f t="shared" si="3"/>
        <v>8174.81</v>
      </c>
    </row>
    <row r="19" spans="1:26" ht="15.75" customHeight="1" x14ac:dyDescent="0.3">
      <c r="A19" s="137">
        <v>4463</v>
      </c>
      <c r="B19" s="135" t="s">
        <v>302</v>
      </c>
      <c r="C19" s="522" t="s">
        <v>185</v>
      </c>
      <c r="D19" s="137" t="s">
        <v>186</v>
      </c>
      <c r="E19" s="287" t="s">
        <v>287</v>
      </c>
      <c r="F19" s="137" t="s">
        <v>288</v>
      </c>
      <c r="G19" s="135" t="s">
        <v>7</v>
      </c>
      <c r="H19" s="168">
        <v>0.05</v>
      </c>
      <c r="I19" s="168">
        <v>0.1265</v>
      </c>
      <c r="J19" s="169">
        <v>45565</v>
      </c>
      <c r="K19" s="169">
        <v>45565</v>
      </c>
      <c r="L19" s="169">
        <v>44279</v>
      </c>
      <c r="M19" s="137" t="s">
        <v>289</v>
      </c>
      <c r="N19" s="363">
        <v>27568.14</v>
      </c>
      <c r="O19" s="364"/>
      <c r="P19" s="394">
        <f t="shared" si="4"/>
        <v>27568.14</v>
      </c>
      <c r="Q19" s="527"/>
      <c r="R19" s="378"/>
      <c r="S19" s="394">
        <f t="shared" si="1"/>
        <v>27568.14</v>
      </c>
      <c r="T19" s="396"/>
      <c r="U19" s="378"/>
      <c r="V19" s="364"/>
      <c r="W19" s="364">
        <f t="shared" si="5"/>
        <v>0</v>
      </c>
      <c r="X19" s="452"/>
      <c r="Y19" s="415">
        <f t="shared" si="3"/>
        <v>27568.14</v>
      </c>
    </row>
    <row r="20" spans="1:26" ht="15.75" customHeight="1" x14ac:dyDescent="0.3">
      <c r="A20" s="137">
        <v>4464</v>
      </c>
      <c r="B20" s="135" t="s">
        <v>239</v>
      </c>
      <c r="C20" s="522" t="s">
        <v>235</v>
      </c>
      <c r="D20" s="137" t="s">
        <v>175</v>
      </c>
      <c r="E20" s="137" t="s">
        <v>225</v>
      </c>
      <c r="F20" s="137" t="s">
        <v>226</v>
      </c>
      <c r="G20" s="135" t="s">
        <v>7</v>
      </c>
      <c r="H20" s="168">
        <v>0.05</v>
      </c>
      <c r="I20" s="168">
        <v>0.1265</v>
      </c>
      <c r="J20" s="169">
        <v>45199</v>
      </c>
      <c r="K20" s="169">
        <v>45199</v>
      </c>
      <c r="L20" s="169">
        <v>44201</v>
      </c>
      <c r="M20" s="137" t="s">
        <v>234</v>
      </c>
      <c r="N20" s="379">
        <v>40915.33</v>
      </c>
      <c r="O20" s="380"/>
      <c r="P20" s="394">
        <f t="shared" ref="P20" si="6">N20+O20</f>
        <v>40915.33</v>
      </c>
      <c r="Q20" s="130"/>
      <c r="R20" s="409"/>
      <c r="S20" s="402">
        <f t="shared" si="1"/>
        <v>40915.33</v>
      </c>
      <c r="T20" s="396"/>
      <c r="U20" s="409">
        <v>40915.33</v>
      </c>
      <c r="V20" s="380">
        <v>0</v>
      </c>
      <c r="W20" s="364">
        <f t="shared" si="5"/>
        <v>40915.33</v>
      </c>
      <c r="X20" s="453">
        <v>0</v>
      </c>
      <c r="Y20" s="472">
        <f t="shared" si="3"/>
        <v>0</v>
      </c>
      <c r="Z20" s="135" t="s">
        <v>326</v>
      </c>
    </row>
    <row r="21" spans="1:26" ht="15.75" customHeight="1" thickBot="1" x14ac:dyDescent="0.35">
      <c r="C21" s="235"/>
      <c r="D21" s="137"/>
      <c r="E21" s="137"/>
      <c r="I21" s="168" t="s">
        <v>91</v>
      </c>
      <c r="J21" s="198"/>
      <c r="K21" s="198"/>
      <c r="L21" s="198"/>
      <c r="M21" s="224" t="s">
        <v>38</v>
      </c>
      <c r="N21" s="366">
        <f>SUM(N7:N20)</f>
        <v>1897686.57</v>
      </c>
      <c r="O21" s="367">
        <f>SUM(O7:O20)</f>
        <v>350.9</v>
      </c>
      <c r="P21" s="368">
        <f>SUM(P7:P20)</f>
        <v>1898037.47</v>
      </c>
      <c r="Q21" s="130"/>
      <c r="R21" s="366">
        <f>SUM(R7:R20)</f>
        <v>30240.84</v>
      </c>
      <c r="S21" s="368">
        <f>SUM(S7:S20)</f>
        <v>1867796.63</v>
      </c>
      <c r="T21" s="130"/>
      <c r="U21" s="384">
        <f>SUM(U7:U20)</f>
        <v>510195.96</v>
      </c>
      <c r="V21" s="395">
        <f>SUM(V7:V20)</f>
        <v>0</v>
      </c>
      <c r="W21" s="367">
        <f>SUM(W7:W20)</f>
        <v>510195.96</v>
      </c>
      <c r="X21" s="467">
        <f>SUM(X7:X20)</f>
        <v>0</v>
      </c>
      <c r="Y21" s="468">
        <f>SUM(Y7:Y20)</f>
        <v>1345514.9</v>
      </c>
    </row>
    <row r="22" spans="1:26" ht="15.75" customHeight="1" thickTop="1" x14ac:dyDescent="0.3">
      <c r="C22" s="182"/>
      <c r="D22" s="182"/>
      <c r="E22" s="182"/>
      <c r="J22" s="198"/>
      <c r="K22" s="198"/>
      <c r="L22" s="198"/>
      <c r="N22" s="171"/>
      <c r="O22" s="171"/>
      <c r="P22" s="171"/>
      <c r="R22" s="171"/>
      <c r="S22" s="171"/>
      <c r="T22" s="170"/>
    </row>
    <row r="23" spans="1:26" ht="15.75" customHeight="1" x14ac:dyDescent="0.3">
      <c r="C23" s="182"/>
      <c r="D23" s="182"/>
      <c r="E23" s="182"/>
      <c r="M23" s="224"/>
      <c r="N23" s="171"/>
      <c r="O23" s="171"/>
      <c r="P23" s="171"/>
      <c r="R23" s="171"/>
      <c r="S23" s="171"/>
      <c r="T23" s="170"/>
    </row>
    <row r="24" spans="1:26" ht="15.75" customHeight="1" x14ac:dyDescent="0.3">
      <c r="C24" s="182"/>
      <c r="D24" s="182"/>
      <c r="E24" s="182"/>
      <c r="M24" s="224"/>
      <c r="N24" s="171"/>
      <c r="O24" s="171"/>
      <c r="P24" s="171"/>
      <c r="R24" s="171"/>
      <c r="S24" s="171"/>
      <c r="T24" s="170"/>
    </row>
    <row r="25" spans="1:26" ht="15.75" customHeight="1" x14ac:dyDescent="0.3">
      <c r="B25" s="132" t="s">
        <v>111</v>
      </c>
      <c r="C25" s="182"/>
      <c r="D25" s="182"/>
      <c r="E25" s="182"/>
      <c r="M25" s="224"/>
      <c r="N25" s="171"/>
      <c r="O25" s="171"/>
      <c r="P25" s="171"/>
      <c r="R25" s="171"/>
      <c r="S25" s="171"/>
      <c r="T25" s="170"/>
    </row>
    <row r="26" spans="1:26" ht="15.75" customHeight="1" x14ac:dyDescent="0.3">
      <c r="B26" s="596" t="s">
        <v>253</v>
      </c>
      <c r="C26" s="596"/>
      <c r="D26" s="596"/>
      <c r="E26" s="596"/>
      <c r="F26" s="596"/>
      <c r="G26" s="596"/>
      <c r="H26" s="176"/>
      <c r="I26" s="176"/>
      <c r="J26" s="176"/>
      <c r="M26" s="224"/>
      <c r="N26" s="171"/>
      <c r="O26" s="171"/>
      <c r="P26" s="171"/>
      <c r="R26" s="171"/>
      <c r="S26" s="171"/>
      <c r="T26" s="170"/>
    </row>
    <row r="27" spans="1:26" ht="15.75" customHeight="1" x14ac:dyDescent="0.3">
      <c r="C27" s="182"/>
      <c r="D27" s="182"/>
      <c r="E27" s="182"/>
      <c r="M27" s="224"/>
      <c r="N27" s="171"/>
      <c r="O27" s="171"/>
      <c r="P27" s="171"/>
      <c r="R27" s="171"/>
      <c r="S27" s="171"/>
      <c r="T27" s="170"/>
    </row>
    <row r="28" spans="1:26" ht="15.75" customHeight="1" x14ac:dyDescent="0.3">
      <c r="B28" s="596" t="s">
        <v>115</v>
      </c>
      <c r="C28" s="596"/>
      <c r="D28" s="596"/>
      <c r="E28" s="596"/>
      <c r="F28" s="596"/>
      <c r="G28" s="596"/>
      <c r="H28" s="176"/>
      <c r="I28" s="176"/>
      <c r="J28" s="176"/>
      <c r="M28" s="224"/>
      <c r="N28" s="171"/>
      <c r="O28" s="171"/>
      <c r="P28" s="171"/>
      <c r="R28" s="171"/>
      <c r="S28" s="171" t="s">
        <v>91</v>
      </c>
      <c r="T28" s="170"/>
    </row>
    <row r="29" spans="1:26" ht="15.75" customHeight="1" x14ac:dyDescent="0.3">
      <c r="B29" s="176"/>
      <c r="C29" s="176"/>
      <c r="D29" s="176"/>
      <c r="E29" s="176"/>
      <c r="F29" s="177"/>
      <c r="G29" s="176"/>
      <c r="H29" s="176"/>
      <c r="I29" s="176"/>
      <c r="J29" s="176"/>
      <c r="M29" s="224"/>
      <c r="N29" s="171"/>
      <c r="O29" s="171"/>
      <c r="P29" s="171"/>
      <c r="R29" s="171"/>
      <c r="S29" s="171"/>
      <c r="T29" s="170"/>
    </row>
    <row r="30" spans="1:26" ht="15.75" customHeight="1" x14ac:dyDescent="0.3">
      <c r="B30" s="596" t="s">
        <v>136</v>
      </c>
      <c r="C30" s="596"/>
      <c r="D30" s="596"/>
      <c r="E30" s="596"/>
      <c r="F30" s="596"/>
      <c r="G30" s="596"/>
      <c r="H30" s="176"/>
      <c r="I30" s="176"/>
      <c r="J30" s="176"/>
      <c r="M30" s="224"/>
      <c r="N30" s="171"/>
      <c r="O30" s="171"/>
      <c r="P30" s="171"/>
      <c r="R30" s="171"/>
      <c r="S30" s="171"/>
      <c r="T30" s="170"/>
    </row>
    <row r="31" spans="1:26" ht="15.75" customHeight="1" x14ac:dyDescent="0.3">
      <c r="B31" s="609" t="s">
        <v>135</v>
      </c>
      <c r="C31" s="596"/>
      <c r="D31" s="596"/>
      <c r="E31" s="596"/>
      <c r="F31" s="596"/>
      <c r="G31" s="596"/>
      <c r="H31" s="176"/>
      <c r="I31" s="176"/>
      <c r="J31" s="176"/>
      <c r="M31" s="224"/>
      <c r="N31" s="281"/>
      <c r="O31" s="171"/>
      <c r="P31" s="171"/>
      <c r="R31" s="171"/>
      <c r="S31" s="171"/>
      <c r="T31" s="170"/>
    </row>
    <row r="32" spans="1:26" ht="15.75" customHeight="1" x14ac:dyDescent="0.3">
      <c r="B32" s="176"/>
      <c r="C32" s="176"/>
      <c r="D32" s="176"/>
      <c r="E32" s="176"/>
      <c r="F32" s="177"/>
      <c r="G32" s="176"/>
      <c r="H32" s="176"/>
      <c r="I32" s="176"/>
      <c r="J32" s="176"/>
      <c r="M32" s="224"/>
      <c r="N32" s="171"/>
      <c r="O32" s="171"/>
      <c r="P32" s="171"/>
      <c r="R32" s="171"/>
      <c r="S32" s="171"/>
      <c r="T32" s="170"/>
    </row>
    <row r="33" spans="2:20" ht="15.75" customHeight="1" x14ac:dyDescent="0.3">
      <c r="B33" s="131" t="s">
        <v>98</v>
      </c>
      <c r="C33" s="180" t="s">
        <v>101</v>
      </c>
      <c r="D33" s="180" t="s">
        <v>102</v>
      </c>
      <c r="E33" s="180"/>
      <c r="F33" s="177"/>
      <c r="G33" s="176"/>
      <c r="H33" s="176"/>
      <c r="I33" s="176"/>
      <c r="J33" s="176"/>
      <c r="M33" s="224"/>
      <c r="N33" s="171"/>
      <c r="O33" s="171"/>
      <c r="P33" s="171"/>
      <c r="R33" s="171"/>
      <c r="S33" s="171"/>
      <c r="T33" s="170"/>
    </row>
    <row r="34" spans="2:20" ht="15.75" customHeight="1" x14ac:dyDescent="0.3">
      <c r="B34" s="135" t="s">
        <v>99</v>
      </c>
      <c r="C34" s="182" t="s">
        <v>207</v>
      </c>
      <c r="D34" s="182" t="s">
        <v>105</v>
      </c>
      <c r="E34" s="182"/>
      <c r="M34" s="224"/>
      <c r="N34" s="171"/>
      <c r="O34" s="171"/>
      <c r="P34" s="171"/>
      <c r="R34" s="171"/>
      <c r="S34" s="171"/>
      <c r="T34" s="170"/>
    </row>
    <row r="35" spans="2:20" ht="15.75" customHeight="1" x14ac:dyDescent="0.3">
      <c r="B35" s="135" t="s">
        <v>100</v>
      </c>
      <c r="C35" s="182" t="s">
        <v>177</v>
      </c>
      <c r="D35" s="182" t="s">
        <v>208</v>
      </c>
      <c r="E35" s="182"/>
      <c r="M35" s="224"/>
      <c r="N35" s="171"/>
      <c r="O35" s="171"/>
      <c r="P35" s="171"/>
      <c r="R35" s="171"/>
      <c r="S35" s="171"/>
      <c r="T35" s="170"/>
    </row>
    <row r="36" spans="2:20" ht="15.75" customHeight="1" x14ac:dyDescent="0.3">
      <c r="B36" s="135" t="s">
        <v>237</v>
      </c>
      <c r="C36" s="182" t="s">
        <v>205</v>
      </c>
      <c r="D36" s="182" t="s">
        <v>206</v>
      </c>
      <c r="E36" s="182"/>
      <c r="M36" s="224"/>
      <c r="N36" s="171"/>
      <c r="O36" s="171"/>
      <c r="P36" s="171"/>
      <c r="R36" s="171"/>
      <c r="S36" s="171"/>
      <c r="T36" s="170"/>
    </row>
    <row r="37" spans="2:20" ht="15.75" customHeight="1" x14ac:dyDescent="0.3">
      <c r="B37" s="135" t="s">
        <v>236</v>
      </c>
      <c r="C37" s="182" t="s">
        <v>205</v>
      </c>
      <c r="D37" s="182" t="s">
        <v>206</v>
      </c>
      <c r="E37" s="182"/>
      <c r="M37" s="224"/>
      <c r="N37" s="171"/>
      <c r="O37" s="171"/>
      <c r="P37" s="171"/>
      <c r="R37" s="171"/>
      <c r="S37" s="171"/>
      <c r="T37" s="170"/>
    </row>
    <row r="38" spans="2:20" ht="15.75" customHeight="1" x14ac:dyDescent="0.3">
      <c r="E38" s="182"/>
      <c r="M38" s="224"/>
      <c r="N38" s="171"/>
      <c r="O38" s="171"/>
      <c r="P38" s="171"/>
      <c r="R38" s="171"/>
      <c r="S38" s="171"/>
      <c r="T38" s="170"/>
    </row>
    <row r="39" spans="2:20" ht="15.75" customHeight="1" x14ac:dyDescent="0.3">
      <c r="C39" s="182"/>
      <c r="D39" s="182"/>
      <c r="E39" s="182"/>
      <c r="M39" s="224"/>
      <c r="N39" s="171"/>
      <c r="O39" s="171"/>
      <c r="P39" s="171"/>
      <c r="R39" s="171"/>
      <c r="S39" s="171"/>
      <c r="T39" s="170"/>
    </row>
    <row r="40" spans="2:20" ht="15.75" customHeight="1" x14ac:dyDescent="0.3">
      <c r="B40" s="592" t="s">
        <v>269</v>
      </c>
      <c r="C40" s="592"/>
      <c r="D40" s="592"/>
      <c r="E40" s="592"/>
      <c r="F40" s="592"/>
      <c r="G40" s="592"/>
      <c r="H40" s="592"/>
      <c r="I40" s="592"/>
      <c r="M40" s="224"/>
      <c r="N40" s="171"/>
      <c r="O40" s="171"/>
      <c r="P40" s="171"/>
      <c r="R40" s="171"/>
      <c r="S40" s="171"/>
      <c r="T40" s="170"/>
    </row>
    <row r="41" spans="2:20" ht="15.75" customHeight="1" x14ac:dyDescent="0.3">
      <c r="B41" s="128" t="s">
        <v>270</v>
      </c>
      <c r="C41" s="182"/>
      <c r="D41" s="182"/>
      <c r="E41" s="182"/>
      <c r="M41" s="224"/>
      <c r="N41" s="171"/>
      <c r="O41" s="171"/>
      <c r="P41" s="170"/>
      <c r="R41" s="171"/>
      <c r="S41" s="171"/>
      <c r="T41" s="170"/>
    </row>
    <row r="42" spans="2:20" ht="15.75" customHeight="1" x14ac:dyDescent="0.3">
      <c r="B42" s="192"/>
      <c r="C42" s="216"/>
      <c r="D42" s="216"/>
      <c r="E42" s="216"/>
      <c r="F42" s="216"/>
      <c r="G42" s="192"/>
      <c r="H42" s="192"/>
      <c r="I42" s="192"/>
      <c r="J42" s="192"/>
      <c r="K42" s="192"/>
      <c r="L42" s="192"/>
      <c r="M42" s="192"/>
      <c r="N42" s="192"/>
      <c r="O42" s="192"/>
      <c r="P42" s="192"/>
      <c r="Q42" s="192"/>
      <c r="R42" s="192"/>
      <c r="S42" s="193"/>
      <c r="T42" s="197"/>
    </row>
    <row r="43" spans="2:20" ht="15.75" customHeight="1" x14ac:dyDescent="0.3">
      <c r="O43" s="196"/>
      <c r="P43" s="196"/>
      <c r="Q43" s="196"/>
      <c r="R43" s="300" t="s">
        <v>256</v>
      </c>
      <c r="S43" s="301"/>
      <c r="T43" s="197"/>
    </row>
    <row r="44" spans="2:20" ht="15.75" customHeight="1" x14ac:dyDescent="0.3">
      <c r="B44" s="188" t="s">
        <v>255</v>
      </c>
      <c r="C44" s="190" t="s">
        <v>2</v>
      </c>
      <c r="D44" s="190"/>
      <c r="E44" s="190"/>
      <c r="F44" s="570" t="s">
        <v>34</v>
      </c>
      <c r="G44" s="190" t="s">
        <v>35</v>
      </c>
      <c r="H44" s="190"/>
      <c r="I44" s="190"/>
      <c r="J44" s="190"/>
      <c r="K44" s="190"/>
      <c r="L44" s="190"/>
      <c r="M44" s="190" t="s">
        <v>36</v>
      </c>
      <c r="N44" s="190" t="s">
        <v>37</v>
      </c>
      <c r="O44" s="191"/>
      <c r="P44" s="191"/>
      <c r="Q44" s="191"/>
      <c r="R44" s="192" t="s">
        <v>81</v>
      </c>
      <c r="S44" s="193"/>
      <c r="T44" s="197"/>
    </row>
    <row r="45" spans="2:20" ht="15.75" customHeight="1" x14ac:dyDescent="0.3">
      <c r="B45" s="194"/>
      <c r="C45" s="146"/>
      <c r="D45" s="146"/>
      <c r="E45" s="146"/>
      <c r="F45" s="571"/>
      <c r="G45" s="146"/>
      <c r="H45" s="146"/>
      <c r="I45" s="146"/>
      <c r="J45" s="146"/>
      <c r="K45" s="146"/>
      <c r="L45" s="146"/>
      <c r="M45" s="146"/>
      <c r="N45" s="146"/>
      <c r="O45" s="136"/>
      <c r="P45" s="136"/>
      <c r="Q45" s="136"/>
    </row>
    <row r="46" spans="2:20" ht="15.75" customHeight="1" x14ac:dyDescent="0.3">
      <c r="B46" s="210"/>
      <c r="C46" s="211"/>
      <c r="D46" s="211"/>
      <c r="E46" s="211"/>
      <c r="F46" s="160"/>
      <c r="G46" s="213"/>
      <c r="H46" s="213"/>
      <c r="I46" s="213"/>
      <c r="J46" s="213"/>
      <c r="K46" s="213"/>
      <c r="L46" s="213"/>
      <c r="M46" s="163"/>
      <c r="N46" s="209"/>
    </row>
    <row r="47" spans="2:20" ht="15.75" customHeight="1" x14ac:dyDescent="0.3">
      <c r="B47" s="210"/>
      <c r="C47" s="211"/>
      <c r="D47" s="211"/>
      <c r="E47" s="211"/>
      <c r="F47" s="160"/>
      <c r="G47" s="213"/>
      <c r="H47" s="213"/>
      <c r="I47" s="213"/>
      <c r="J47" s="213"/>
      <c r="K47" s="213"/>
      <c r="L47" s="213"/>
      <c r="M47" s="163"/>
      <c r="N47" s="209"/>
    </row>
    <row r="48" spans="2:20" ht="15.75" customHeight="1" x14ac:dyDescent="0.3">
      <c r="B48" s="210"/>
      <c r="C48" s="211"/>
      <c r="D48" s="211"/>
      <c r="E48" s="211"/>
      <c r="F48" s="160"/>
      <c r="G48" s="213"/>
      <c r="H48" s="213"/>
      <c r="I48" s="213"/>
      <c r="J48" s="213"/>
      <c r="K48" s="213"/>
      <c r="L48" s="213"/>
      <c r="M48" s="163"/>
      <c r="N48" s="209"/>
    </row>
    <row r="49" spans="2:24" ht="15.75" customHeight="1" x14ac:dyDescent="0.3">
      <c r="B49" s="210"/>
      <c r="C49" s="211"/>
      <c r="D49" s="211"/>
      <c r="E49" s="211"/>
      <c r="F49" s="160"/>
      <c r="G49" s="213"/>
      <c r="H49" s="213"/>
      <c r="I49" s="213"/>
      <c r="J49" s="213"/>
      <c r="K49" s="213"/>
      <c r="L49" s="213"/>
      <c r="M49" s="163"/>
      <c r="N49" s="209"/>
    </row>
    <row r="50" spans="2:24" ht="15.75" customHeight="1" x14ac:dyDescent="0.3">
      <c r="B50" s="210"/>
      <c r="C50" s="211"/>
      <c r="D50" s="211"/>
      <c r="E50" s="211"/>
      <c r="F50" s="160"/>
      <c r="G50" s="213"/>
      <c r="H50" s="213"/>
      <c r="I50" s="213"/>
      <c r="J50" s="213"/>
      <c r="K50" s="213"/>
      <c r="L50" s="213"/>
      <c r="M50" s="163"/>
      <c r="N50" s="209"/>
    </row>
    <row r="51" spans="2:24" ht="15.75" customHeight="1" x14ac:dyDescent="0.3">
      <c r="B51" s="210"/>
      <c r="C51" s="211"/>
      <c r="D51" s="211"/>
      <c r="E51" s="211"/>
      <c r="F51" s="160"/>
      <c r="G51" s="213"/>
      <c r="H51" s="213"/>
      <c r="I51" s="213"/>
      <c r="J51" s="213"/>
      <c r="K51" s="213"/>
      <c r="L51" s="213"/>
      <c r="M51" s="163"/>
      <c r="N51" s="209"/>
    </row>
    <row r="52" spans="2:24" ht="15.75" customHeight="1" x14ac:dyDescent="0.3">
      <c r="B52" s="210"/>
      <c r="C52" s="211"/>
      <c r="D52" s="211"/>
      <c r="E52" s="211"/>
      <c r="F52" s="160"/>
      <c r="G52" s="213"/>
      <c r="H52" s="213"/>
      <c r="I52" s="213"/>
      <c r="J52" s="213"/>
      <c r="K52" s="213"/>
      <c r="L52" s="213"/>
      <c r="M52" s="163"/>
      <c r="N52" s="209"/>
      <c r="P52" s="144"/>
      <c r="Q52" s="144"/>
      <c r="R52" s="144"/>
      <c r="S52" s="144"/>
      <c r="T52" s="147"/>
      <c r="V52" s="426" t="s">
        <v>230</v>
      </c>
      <c r="W52" s="171">
        <f>W21</f>
        <v>510195.96</v>
      </c>
    </row>
    <row r="53" spans="2:24" ht="15.75" customHeight="1" x14ac:dyDescent="0.3">
      <c r="B53" s="210"/>
      <c r="C53" s="211"/>
      <c r="D53" s="211"/>
      <c r="E53" s="211"/>
      <c r="F53" s="160"/>
      <c r="G53" s="213"/>
      <c r="H53" s="213"/>
      <c r="I53" s="213"/>
      <c r="J53" s="213"/>
      <c r="K53" s="213"/>
      <c r="L53" s="213"/>
      <c r="M53" s="163"/>
      <c r="N53" s="209"/>
      <c r="P53" s="144"/>
      <c r="Q53" s="144"/>
      <c r="R53" s="144"/>
      <c r="S53" s="144"/>
      <c r="T53" s="147"/>
    </row>
    <row r="54" spans="2:24" ht="15.75" customHeight="1" x14ac:dyDescent="0.3">
      <c r="C54" s="230"/>
      <c r="D54" s="230"/>
      <c r="E54" s="230"/>
      <c r="F54" s="160"/>
      <c r="G54" s="231"/>
      <c r="H54" s="231"/>
      <c r="I54" s="231"/>
      <c r="J54" s="231"/>
      <c r="K54" s="231"/>
      <c r="L54" s="231"/>
      <c r="M54" s="232"/>
      <c r="N54" s="233"/>
      <c r="O54" s="234"/>
      <c r="P54" s="165"/>
      <c r="Q54" s="147"/>
      <c r="R54" s="144"/>
      <c r="S54" s="144"/>
      <c r="T54" s="164"/>
      <c r="X54" s="171"/>
    </row>
    <row r="55" spans="2:24" ht="15.75" customHeight="1" x14ac:dyDescent="0.3">
      <c r="C55" s="230"/>
      <c r="D55" s="230"/>
      <c r="E55" s="230"/>
      <c r="F55" s="160"/>
      <c r="G55" s="231"/>
      <c r="H55" s="231"/>
      <c r="I55" s="231"/>
      <c r="J55" s="231"/>
      <c r="K55" s="231"/>
      <c r="L55" s="231"/>
      <c r="M55" s="232"/>
      <c r="N55" s="209"/>
      <c r="O55" s="237"/>
      <c r="P55" s="243"/>
      <c r="Q55" s="147"/>
      <c r="R55" s="144"/>
      <c r="S55" s="144"/>
      <c r="T55" s="147"/>
    </row>
    <row r="56" spans="2:24" ht="15.75" customHeight="1" x14ac:dyDescent="0.3">
      <c r="B56" s="235"/>
      <c r="C56" s="230"/>
      <c r="D56" s="230"/>
      <c r="E56" s="230"/>
      <c r="F56" s="160"/>
      <c r="G56" s="236"/>
      <c r="H56" s="236"/>
      <c r="I56" s="236"/>
      <c r="J56" s="236"/>
      <c r="K56" s="236"/>
      <c r="L56" s="236"/>
      <c r="M56" s="232"/>
      <c r="N56" s="209"/>
      <c r="O56" s="237"/>
      <c r="P56" s="237"/>
      <c r="Q56" s="141"/>
    </row>
    <row r="57" spans="2:24" ht="15.75" customHeight="1" x14ac:dyDescent="0.3">
      <c r="B57" s="235"/>
      <c r="C57" s="230"/>
      <c r="D57" s="230"/>
      <c r="E57" s="230"/>
      <c r="F57" s="160"/>
      <c r="G57" s="236"/>
      <c r="H57" s="236"/>
      <c r="I57" s="236"/>
      <c r="J57" s="236"/>
      <c r="K57" s="236"/>
      <c r="L57" s="236"/>
      <c r="M57" s="232"/>
      <c r="N57" s="209"/>
      <c r="O57" s="237"/>
      <c r="P57" s="237"/>
      <c r="Q57" s="141"/>
    </row>
    <row r="58" spans="2:24" ht="15.75" customHeight="1" x14ac:dyDescent="0.3">
      <c r="B58" s="235"/>
      <c r="C58" s="230"/>
      <c r="D58" s="230"/>
      <c r="E58" s="230"/>
      <c r="F58" s="160"/>
      <c r="G58" s="236"/>
      <c r="H58" s="236"/>
      <c r="I58" s="236"/>
      <c r="J58" s="236"/>
      <c r="K58" s="236"/>
      <c r="L58" s="236"/>
      <c r="M58" s="232"/>
      <c r="N58" s="214"/>
      <c r="O58" s="237"/>
      <c r="P58" s="237"/>
      <c r="Q58" s="141"/>
    </row>
    <row r="59" spans="2:24" ht="15.75" customHeight="1" x14ac:dyDescent="0.3">
      <c r="B59" s="235"/>
      <c r="C59" s="230"/>
      <c r="D59" s="230"/>
      <c r="E59" s="230"/>
      <c r="F59" s="160"/>
      <c r="G59" s="236"/>
      <c r="H59" s="236"/>
      <c r="I59" s="236"/>
      <c r="J59" s="236"/>
      <c r="K59" s="236"/>
      <c r="L59" s="236"/>
      <c r="M59" s="238"/>
    </row>
    <row r="60" spans="2:24" ht="15.75" customHeight="1" x14ac:dyDescent="0.3">
      <c r="W60" s="171"/>
    </row>
    <row r="61" spans="2:24" ht="15.75" customHeight="1" x14ac:dyDescent="0.3">
      <c r="F61" s="145"/>
      <c r="G61" s="240"/>
      <c r="H61" s="240"/>
      <c r="I61" s="240"/>
      <c r="J61" s="240"/>
      <c r="K61" s="240"/>
      <c r="L61" s="240"/>
    </row>
    <row r="62" spans="2:24" ht="15.75" customHeight="1" x14ac:dyDescent="0.3"/>
    <row r="63" spans="2:24" ht="15.75" customHeight="1" x14ac:dyDescent="0.3"/>
    <row r="64" spans="2:2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sheetData>
  <mergeCells count="7">
    <mergeCell ref="U4:W4"/>
    <mergeCell ref="U5:W5"/>
    <mergeCell ref="B40:I40"/>
    <mergeCell ref="B31:G31"/>
    <mergeCell ref="B26:G26"/>
    <mergeCell ref="B28:G28"/>
    <mergeCell ref="B30:G30"/>
  </mergeCells>
  <conditionalFormatting sqref="A7:P9 R7:S20 A12:P20 N10:P11 U7:Y20">
    <cfRule type="expression" dxfId="178" priority="7">
      <formula>MOD(ROW(),2)=0</formula>
    </cfRule>
  </conditionalFormatting>
  <conditionalFormatting sqref="A10">
    <cfRule type="expression" dxfId="177" priority="5">
      <formula>MOD(ROW(),2)=0</formula>
    </cfRule>
  </conditionalFormatting>
  <conditionalFormatting sqref="B10:E10 J10:M10 G10">
    <cfRule type="expression" dxfId="176" priority="4">
      <formula>MOD(ROW(),2)=0</formula>
    </cfRule>
  </conditionalFormatting>
  <conditionalFormatting sqref="H10:I10 I11">
    <cfRule type="expression" dxfId="175" priority="3">
      <formula>MOD(ROW(),2)=0</formula>
    </cfRule>
  </conditionalFormatting>
  <conditionalFormatting sqref="F10">
    <cfRule type="expression" dxfId="174" priority="2">
      <formula>MOD(ROW(),2)=0</formula>
    </cfRule>
  </conditionalFormatting>
  <conditionalFormatting sqref="A11:H11 J11:M11">
    <cfRule type="expression" dxfId="173" priority="1">
      <formula>MOD(ROW(),2)=0</formula>
    </cfRule>
  </conditionalFormatting>
  <hyperlinks>
    <hyperlink ref="B31" r:id="rId1" xr:uid="{00000000-0004-0000-1000-000000000000}"/>
  </hyperlinks>
  <printOptions horizontalCentered="1" gridLines="1"/>
  <pageMargins left="0" right="0" top="0.75" bottom="0.75" header="0.3" footer="0.3"/>
  <pageSetup scale="52"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FFCC"/>
    <pageSetUpPr fitToPage="1"/>
  </sheetPr>
  <dimension ref="A1:Z67"/>
  <sheetViews>
    <sheetView showGridLines="0" zoomScale="80" zoomScaleNormal="80" workbookViewId="0">
      <pane xSplit="2" ySplit="6" topLeftCell="I7" activePane="bottomRight" state="frozen"/>
      <selection activeCell="X1" sqref="X1:X1048576"/>
      <selection pane="topRight" activeCell="X1" sqref="X1:X1048576"/>
      <selection pane="bottomLeft" activeCell="X1" sqref="X1:X1048576"/>
      <selection pane="bottomRight" activeCell="V24" sqref="V24"/>
    </sheetView>
  </sheetViews>
  <sheetFormatPr defaultColWidth="9.109375" defaultRowHeight="14.4" x14ac:dyDescent="0.3"/>
  <cols>
    <col min="1" max="1" width="7.88671875" style="135" customWidth="1"/>
    <col min="2" max="2" width="68.88671875" style="135" customWidth="1"/>
    <col min="3" max="3" width="36.33203125" style="135" customWidth="1"/>
    <col min="4" max="4" width="14.33203125" style="135" customWidth="1"/>
    <col min="5" max="5" width="8.33203125" style="135" customWidth="1"/>
    <col min="6" max="6" width="19.44140625" style="137" customWidth="1"/>
    <col min="7" max="7" width="23" style="135" customWidth="1"/>
    <col min="8" max="8" width="11.44140625" style="135" customWidth="1"/>
    <col min="9" max="9" width="12.5546875" style="135" customWidth="1"/>
    <col min="10" max="10" width="12.6640625" style="135" customWidth="1"/>
    <col min="11" max="11" width="17" style="135" customWidth="1"/>
    <col min="12" max="12" width="10.33203125" style="135" customWidth="1"/>
    <col min="13" max="13" width="19.33203125" style="135" customWidth="1"/>
    <col min="14" max="14" width="15.88671875" style="135" bestFit="1" customWidth="1"/>
    <col min="15" max="15" width="13.6640625" style="135" customWidth="1"/>
    <col min="16" max="16" width="15.88671875" style="135" bestFit="1" customWidth="1"/>
    <col min="17" max="17" width="3.6640625" style="135" customWidth="1"/>
    <col min="18" max="18" width="15.88671875" style="135" customWidth="1"/>
    <col min="19" max="19" width="16.5546875" style="135" customWidth="1"/>
    <col min="20" max="20" width="3.6640625" style="141" customWidth="1"/>
    <col min="21" max="21" width="15.5546875" style="135" customWidth="1"/>
    <col min="22" max="22" width="14.88671875" style="135" bestFit="1" customWidth="1"/>
    <col min="23" max="23" width="16.88671875" style="135" customWidth="1"/>
    <col min="24" max="24" width="14.33203125" style="135" customWidth="1"/>
    <col min="25" max="25" width="15.88671875" style="135" bestFit="1" customWidth="1"/>
    <col min="26" max="16384" width="9.109375" style="135"/>
  </cols>
  <sheetData>
    <row r="1" spans="1:26" ht="15.75" customHeight="1" x14ac:dyDescent="0.3">
      <c r="A1" s="132" t="s">
        <v>13</v>
      </c>
    </row>
    <row r="2" spans="1:26" ht="15.75" customHeight="1" x14ac:dyDescent="0.3">
      <c r="A2" s="138" t="str">
        <f>'#3395 Somerset Academy JFK '!A2</f>
        <v>Federal Grant Allocations/Reimbursements as of: 03/31/2024</v>
      </c>
      <c r="B2" s="199"/>
      <c r="N2" s="140"/>
      <c r="O2" s="140"/>
      <c r="Q2" s="141"/>
      <c r="R2" s="141"/>
      <c r="S2" s="141"/>
    </row>
    <row r="3" spans="1:26" ht="15.75" customHeight="1" x14ac:dyDescent="0.3">
      <c r="A3" s="142" t="s">
        <v>50</v>
      </c>
      <c r="B3" s="132"/>
      <c r="D3" s="132"/>
      <c r="E3" s="132"/>
      <c r="F3" s="131"/>
      <c r="Q3" s="141"/>
      <c r="R3" s="141"/>
      <c r="S3" s="141"/>
      <c r="U3" s="136"/>
      <c r="V3" s="143"/>
    </row>
    <row r="4" spans="1:26" ht="15.75" customHeight="1" x14ac:dyDescent="0.3">
      <c r="A4" s="132" t="s">
        <v>143</v>
      </c>
      <c r="N4" s="250"/>
      <c r="O4" s="250"/>
      <c r="P4" s="250"/>
      <c r="Q4" s="146"/>
      <c r="R4" s="141"/>
      <c r="S4" s="141"/>
      <c r="T4" s="146"/>
      <c r="U4" s="594" t="s">
        <v>263</v>
      </c>
      <c r="V4" s="594"/>
      <c r="W4" s="594"/>
      <c r="X4" s="148"/>
      <c r="Y4" s="147"/>
    </row>
    <row r="5" spans="1:26" ht="15" thickBot="1" x14ac:dyDescent="0.35">
      <c r="H5" s="148"/>
      <c r="I5" s="148"/>
      <c r="N5" s="250"/>
      <c r="O5" s="250"/>
      <c r="P5" s="250"/>
      <c r="Q5" s="146"/>
      <c r="R5" s="150"/>
      <c r="S5" s="150"/>
      <c r="T5" s="146"/>
      <c r="U5" s="597"/>
      <c r="V5" s="597"/>
      <c r="W5" s="597"/>
      <c r="X5" s="146"/>
      <c r="Y5" s="151"/>
    </row>
    <row r="6" spans="1:26" s="202" customFormat="1" ht="76.5" customHeight="1"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201"/>
      <c r="R6" s="154" t="s">
        <v>264</v>
      </c>
      <c r="S6" s="155" t="s">
        <v>265</v>
      </c>
      <c r="T6" s="201"/>
      <c r="U6" s="156" t="s">
        <v>223</v>
      </c>
      <c r="V6" s="157" t="s">
        <v>251</v>
      </c>
      <c r="W6" s="158" t="s">
        <v>252</v>
      </c>
      <c r="X6" s="228" t="s">
        <v>249</v>
      </c>
      <c r="Y6" s="222" t="str">
        <f>'#3395 Somerset Academy JFK '!Y6</f>
        <v>Available Budget as of 03/31/2024</v>
      </c>
    </row>
    <row r="7" spans="1:26" ht="15.75" customHeight="1" x14ac:dyDescent="0.3">
      <c r="A7" s="137">
        <v>4201</v>
      </c>
      <c r="B7" s="317" t="s">
        <v>243</v>
      </c>
      <c r="C7" s="289" t="s">
        <v>95</v>
      </c>
      <c r="D7" s="137" t="s">
        <v>273</v>
      </c>
      <c r="E7" s="137" t="s">
        <v>266</v>
      </c>
      <c r="F7" s="137" t="s">
        <v>267</v>
      </c>
      <c r="G7" s="135" t="s">
        <v>7</v>
      </c>
      <c r="H7" s="168">
        <v>2.3E-2</v>
      </c>
      <c r="I7" s="168">
        <v>0.1265</v>
      </c>
      <c r="J7" s="169">
        <v>45473</v>
      </c>
      <c r="K7" s="169">
        <v>45474</v>
      </c>
      <c r="L7" s="169">
        <v>45108</v>
      </c>
      <c r="M7" s="137" t="s">
        <v>268</v>
      </c>
      <c r="N7" s="375">
        <v>177396.5</v>
      </c>
      <c r="O7" s="376">
        <v>0</v>
      </c>
      <c r="P7" s="377">
        <f t="shared" ref="P7" si="0">N7+O7</f>
        <v>177396.5</v>
      </c>
      <c r="Q7" s="175"/>
      <c r="R7" s="375">
        <v>0</v>
      </c>
      <c r="S7" s="377">
        <f>P7-R7</f>
        <v>177396.5</v>
      </c>
      <c r="T7" s="175"/>
      <c r="U7" s="375">
        <v>33080.160000000003</v>
      </c>
      <c r="V7" s="376"/>
      <c r="W7" s="376">
        <f>V7+U7</f>
        <v>33080.160000000003</v>
      </c>
      <c r="X7" s="474">
        <v>0</v>
      </c>
      <c r="Y7" s="465">
        <f>S7-W7</f>
        <v>144316.34</v>
      </c>
    </row>
    <row r="8" spans="1:26" ht="15.75" customHeight="1" x14ac:dyDescent="0.3">
      <c r="A8" s="137">
        <v>4429</v>
      </c>
      <c r="B8" s="135" t="s">
        <v>189</v>
      </c>
      <c r="C8" s="289" t="s">
        <v>232</v>
      </c>
      <c r="D8" s="137" t="s">
        <v>175</v>
      </c>
      <c r="E8" s="137" t="s">
        <v>215</v>
      </c>
      <c r="F8" s="137" t="s">
        <v>190</v>
      </c>
      <c r="G8" s="135" t="s">
        <v>7</v>
      </c>
      <c r="H8" s="168">
        <v>0.05</v>
      </c>
      <c r="I8" s="168">
        <v>0.1265</v>
      </c>
      <c r="J8" s="169">
        <v>45199</v>
      </c>
      <c r="K8" s="169">
        <v>45199</v>
      </c>
      <c r="L8" s="169">
        <v>44201</v>
      </c>
      <c r="M8" s="137" t="s">
        <v>200</v>
      </c>
      <c r="N8" s="378">
        <v>2878.1</v>
      </c>
      <c r="O8" s="364">
        <v>0</v>
      </c>
      <c r="P8" s="365">
        <f t="shared" ref="P8:P13" si="1">N8+O8</f>
        <v>2878.1</v>
      </c>
      <c r="Q8" s="130"/>
      <c r="R8" s="378">
        <v>0</v>
      </c>
      <c r="S8" s="365">
        <f t="shared" ref="S8:S14" si="2">P8-R8</f>
        <v>2878.1</v>
      </c>
      <c r="T8" s="175"/>
      <c r="U8" s="378"/>
      <c r="V8" s="364">
        <v>0</v>
      </c>
      <c r="W8" s="364">
        <f t="shared" ref="W8:W14" si="3">V8+U8</f>
        <v>0</v>
      </c>
      <c r="X8" s="452">
        <v>0</v>
      </c>
      <c r="Y8" s="428">
        <v>0</v>
      </c>
      <c r="Z8" s="135" t="s">
        <v>326</v>
      </c>
    </row>
    <row r="9" spans="1:26" ht="15.75" customHeight="1" x14ac:dyDescent="0.3">
      <c r="A9" s="137">
        <v>4452</v>
      </c>
      <c r="B9" s="135" t="s">
        <v>297</v>
      </c>
      <c r="C9" s="522" t="s">
        <v>185</v>
      </c>
      <c r="D9" s="137" t="s">
        <v>186</v>
      </c>
      <c r="E9" s="137" t="s">
        <v>275</v>
      </c>
      <c r="F9" s="137" t="s">
        <v>276</v>
      </c>
      <c r="G9" s="135" t="s">
        <v>7</v>
      </c>
      <c r="H9" s="168">
        <v>0.05</v>
      </c>
      <c r="I9" s="168">
        <v>0.1265</v>
      </c>
      <c r="J9" s="169">
        <v>45565</v>
      </c>
      <c r="K9" s="169">
        <v>45565</v>
      </c>
      <c r="L9" s="169">
        <v>44279</v>
      </c>
      <c r="M9" s="137" t="s">
        <v>188</v>
      </c>
      <c r="N9" s="378">
        <v>305699.46000000002</v>
      </c>
      <c r="O9" s="364">
        <v>47.89</v>
      </c>
      <c r="P9" s="365">
        <f t="shared" si="1"/>
        <v>305747.35000000003</v>
      </c>
      <c r="Q9" s="527"/>
      <c r="R9" s="378">
        <v>113320.87</v>
      </c>
      <c r="S9" s="365">
        <f t="shared" si="2"/>
        <v>192426.48000000004</v>
      </c>
      <c r="T9" s="175"/>
      <c r="U9" s="378">
        <v>121529.9</v>
      </c>
      <c r="V9" s="364"/>
      <c r="W9" s="364">
        <f t="shared" si="3"/>
        <v>121529.9</v>
      </c>
      <c r="X9" s="452"/>
      <c r="Y9" s="428">
        <f t="shared" ref="Y9:Y13" si="4">S9-W9</f>
        <v>70896.580000000045</v>
      </c>
    </row>
    <row r="10" spans="1:26" ht="15.75" customHeight="1" x14ac:dyDescent="0.3">
      <c r="A10" s="137">
        <v>4457</v>
      </c>
      <c r="B10" s="135" t="s">
        <v>299</v>
      </c>
      <c r="C10" s="522" t="s">
        <v>185</v>
      </c>
      <c r="D10" s="137" t="s">
        <v>186</v>
      </c>
      <c r="E10" s="137" t="s">
        <v>279</v>
      </c>
      <c r="F10" s="137" t="s">
        <v>278</v>
      </c>
      <c r="G10" s="135" t="s">
        <v>7</v>
      </c>
      <c r="H10" s="168">
        <v>0.05</v>
      </c>
      <c r="I10" s="168">
        <v>0.1265</v>
      </c>
      <c r="J10" s="169">
        <v>45565</v>
      </c>
      <c r="K10" s="169">
        <v>45565</v>
      </c>
      <c r="L10" s="169">
        <v>44279</v>
      </c>
      <c r="M10" s="137" t="s">
        <v>280</v>
      </c>
      <c r="N10" s="378">
        <v>6972.41</v>
      </c>
      <c r="O10" s="364"/>
      <c r="P10" s="365">
        <f t="shared" si="1"/>
        <v>6972.41</v>
      </c>
      <c r="Q10" s="527"/>
      <c r="R10" s="378"/>
      <c r="S10" s="365">
        <f t="shared" si="2"/>
        <v>6972.41</v>
      </c>
      <c r="T10" s="175"/>
      <c r="U10" s="378">
        <v>1492.26</v>
      </c>
      <c r="V10" s="364"/>
      <c r="W10" s="364">
        <f t="shared" si="3"/>
        <v>1492.26</v>
      </c>
      <c r="X10" s="452"/>
      <c r="Y10" s="428">
        <f t="shared" si="4"/>
        <v>5480.15</v>
      </c>
    </row>
    <row r="11" spans="1:26" ht="15.75" customHeight="1" x14ac:dyDescent="0.3">
      <c r="A11" s="137">
        <v>4459</v>
      </c>
      <c r="B11" s="135" t="s">
        <v>212</v>
      </c>
      <c r="C11" s="522" t="s">
        <v>185</v>
      </c>
      <c r="D11" s="137" t="s">
        <v>186</v>
      </c>
      <c r="E11" s="137" t="s">
        <v>213</v>
      </c>
      <c r="F11" s="137" t="s">
        <v>187</v>
      </c>
      <c r="G11" s="135" t="s">
        <v>7</v>
      </c>
      <c r="H11" s="168">
        <v>0.05</v>
      </c>
      <c r="I11" s="168">
        <v>0.1265</v>
      </c>
      <c r="J11" s="169">
        <v>45565</v>
      </c>
      <c r="K11" s="169">
        <v>45565</v>
      </c>
      <c r="L11" s="169">
        <v>44279</v>
      </c>
      <c r="M11" s="137" t="s">
        <v>188</v>
      </c>
      <c r="N11" s="378">
        <v>1222797.8600000001</v>
      </c>
      <c r="O11" s="364">
        <v>191.55</v>
      </c>
      <c r="P11" s="365">
        <f t="shared" si="1"/>
        <v>1222989.4100000001</v>
      </c>
      <c r="Q11" s="527"/>
      <c r="R11" s="378">
        <v>791964.2</v>
      </c>
      <c r="S11" s="365">
        <f t="shared" si="2"/>
        <v>431025.2100000002</v>
      </c>
      <c r="T11" s="175"/>
      <c r="U11" s="378">
        <v>301000.40999999997</v>
      </c>
      <c r="V11" s="364"/>
      <c r="W11" s="364">
        <f t="shared" si="3"/>
        <v>301000.40999999997</v>
      </c>
      <c r="X11" s="452"/>
      <c r="Y11" s="428">
        <f t="shared" si="4"/>
        <v>130024.80000000022</v>
      </c>
    </row>
    <row r="12" spans="1:26" ht="15.75" customHeight="1" x14ac:dyDescent="0.3">
      <c r="A12" s="137">
        <v>4461</v>
      </c>
      <c r="B12" s="135" t="s">
        <v>300</v>
      </c>
      <c r="C12" s="522" t="s">
        <v>185</v>
      </c>
      <c r="D12" s="137" t="s">
        <v>186</v>
      </c>
      <c r="E12" s="137" t="s">
        <v>281</v>
      </c>
      <c r="F12" s="137" t="s">
        <v>282</v>
      </c>
      <c r="G12" s="135" t="s">
        <v>7</v>
      </c>
      <c r="H12" s="168">
        <v>0.05</v>
      </c>
      <c r="I12" s="168">
        <v>0.1265</v>
      </c>
      <c r="J12" s="169">
        <v>45565</v>
      </c>
      <c r="K12" s="169">
        <v>45565</v>
      </c>
      <c r="L12" s="169">
        <v>44279</v>
      </c>
      <c r="M12" s="137" t="s">
        <v>283</v>
      </c>
      <c r="N12" s="378">
        <v>8005.25</v>
      </c>
      <c r="O12" s="364"/>
      <c r="P12" s="365">
        <f t="shared" si="1"/>
        <v>8005.25</v>
      </c>
      <c r="Q12" s="527"/>
      <c r="R12" s="378"/>
      <c r="S12" s="365">
        <f t="shared" si="2"/>
        <v>8005.25</v>
      </c>
      <c r="T12" s="175"/>
      <c r="U12" s="378">
        <v>8005.25</v>
      </c>
      <c r="V12" s="364"/>
      <c r="W12" s="364">
        <f t="shared" si="3"/>
        <v>8005.25</v>
      </c>
      <c r="X12" s="452"/>
      <c r="Y12" s="428">
        <f t="shared" si="4"/>
        <v>0</v>
      </c>
    </row>
    <row r="13" spans="1:26" ht="15.75" customHeight="1" x14ac:dyDescent="0.3">
      <c r="A13" s="137">
        <v>4463</v>
      </c>
      <c r="B13" s="135" t="s">
        <v>302</v>
      </c>
      <c r="C13" s="522" t="s">
        <v>185</v>
      </c>
      <c r="D13" s="137" t="s">
        <v>186</v>
      </c>
      <c r="E13" s="137" t="s">
        <v>287</v>
      </c>
      <c r="F13" s="137" t="s">
        <v>288</v>
      </c>
      <c r="G13" s="135" t="s">
        <v>7</v>
      </c>
      <c r="H13" s="168">
        <v>0.05</v>
      </c>
      <c r="I13" s="168">
        <v>0.1265</v>
      </c>
      <c r="J13" s="169">
        <v>45565</v>
      </c>
      <c r="K13" s="169">
        <v>45565</v>
      </c>
      <c r="L13" s="169">
        <v>44279</v>
      </c>
      <c r="M13" s="137" t="s">
        <v>289</v>
      </c>
      <c r="N13" s="378">
        <v>38942.559999999998</v>
      </c>
      <c r="O13" s="364"/>
      <c r="P13" s="365">
        <f t="shared" si="1"/>
        <v>38942.559999999998</v>
      </c>
      <c r="Q13" s="527"/>
      <c r="R13" s="378"/>
      <c r="S13" s="365">
        <f t="shared" si="2"/>
        <v>38942.559999999998</v>
      </c>
      <c r="T13" s="175"/>
      <c r="U13" s="378">
        <v>16283.88</v>
      </c>
      <c r="V13" s="364"/>
      <c r="W13" s="364">
        <f t="shared" si="3"/>
        <v>16283.88</v>
      </c>
      <c r="X13" s="452"/>
      <c r="Y13" s="428">
        <f t="shared" si="4"/>
        <v>22658.68</v>
      </c>
    </row>
    <row r="14" spans="1:26" ht="15.75" customHeight="1" x14ac:dyDescent="0.3">
      <c r="A14" s="137">
        <v>4464</v>
      </c>
      <c r="B14" s="135" t="s">
        <v>239</v>
      </c>
      <c r="C14" s="522" t="s">
        <v>235</v>
      </c>
      <c r="D14" s="137" t="s">
        <v>175</v>
      </c>
      <c r="E14" s="137" t="s">
        <v>225</v>
      </c>
      <c r="F14" s="137" t="s">
        <v>226</v>
      </c>
      <c r="G14" s="135" t="s">
        <v>7</v>
      </c>
      <c r="H14" s="168">
        <v>0.05</v>
      </c>
      <c r="I14" s="168">
        <v>0.1265</v>
      </c>
      <c r="J14" s="169">
        <v>45199</v>
      </c>
      <c r="K14" s="169">
        <v>45199</v>
      </c>
      <c r="L14" s="169">
        <v>44201</v>
      </c>
      <c r="M14" s="137" t="s">
        <v>234</v>
      </c>
      <c r="N14" s="379">
        <v>152043.01</v>
      </c>
      <c r="O14" s="380">
        <v>0</v>
      </c>
      <c r="P14" s="381">
        <f t="shared" ref="P14" si="5">N14+O14</f>
        <v>152043.01</v>
      </c>
      <c r="Q14" s="130"/>
      <c r="R14" s="409">
        <v>26223.1</v>
      </c>
      <c r="S14" s="365">
        <f t="shared" si="2"/>
        <v>125819.91</v>
      </c>
      <c r="T14" s="175"/>
      <c r="U14" s="409">
        <v>55414.2</v>
      </c>
      <c r="V14" s="380">
        <v>0</v>
      </c>
      <c r="W14" s="380">
        <f t="shared" si="3"/>
        <v>55414.2</v>
      </c>
      <c r="X14" s="453">
        <v>0</v>
      </c>
      <c r="Y14" s="456">
        <v>0</v>
      </c>
      <c r="Z14" s="135" t="s">
        <v>326</v>
      </c>
    </row>
    <row r="15" spans="1:26" ht="15.75" customHeight="1" thickBot="1" x14ac:dyDescent="0.35">
      <c r="C15" s="371"/>
      <c r="D15" s="181"/>
      <c r="E15" s="181"/>
      <c r="J15" s="198"/>
      <c r="K15" s="198"/>
      <c r="L15" s="198"/>
      <c r="M15" s="224" t="s">
        <v>23</v>
      </c>
      <c r="N15" s="366">
        <f>SUM(N7:N14)</f>
        <v>1914735.1500000001</v>
      </c>
      <c r="O15" s="367">
        <f>SUM(O7:O14)</f>
        <v>239.44</v>
      </c>
      <c r="P15" s="368">
        <f>SUM(P7:P14)</f>
        <v>1914974.5900000003</v>
      </c>
      <c r="Q15" s="130"/>
      <c r="R15" s="366">
        <f>SUM(R7:R14)</f>
        <v>931508.16999999993</v>
      </c>
      <c r="S15" s="368">
        <f>SUM(S7:S14)</f>
        <v>983466.42000000027</v>
      </c>
      <c r="T15" s="175"/>
      <c r="U15" s="384">
        <f>SUM(U7:U14)</f>
        <v>536806.05999999994</v>
      </c>
      <c r="V15" s="395">
        <f>SUM(V7:V14)</f>
        <v>0</v>
      </c>
      <c r="W15" s="395">
        <f>SUM(W7:W14)</f>
        <v>536806.05999999994</v>
      </c>
      <c r="X15" s="467">
        <f>SUM(X7:X14)</f>
        <v>0</v>
      </c>
      <c r="Y15" s="468">
        <f>SUM(Y7:Y14)</f>
        <v>373376.55000000022</v>
      </c>
    </row>
    <row r="16" spans="1:26" ht="15.75" customHeight="1" thickTop="1" x14ac:dyDescent="0.3">
      <c r="C16" s="181"/>
      <c r="D16" s="181"/>
      <c r="E16" s="181"/>
      <c r="J16" s="198"/>
      <c r="K16" s="198"/>
      <c r="L16" s="198"/>
      <c r="M16" s="224"/>
      <c r="N16" s="171"/>
      <c r="O16" s="171"/>
      <c r="P16" s="171"/>
      <c r="R16" s="171"/>
      <c r="S16" s="171"/>
      <c r="T16" s="170"/>
    </row>
    <row r="17" spans="2:25" ht="15.75" customHeight="1" x14ac:dyDescent="0.3">
      <c r="B17" s="132" t="s">
        <v>111</v>
      </c>
      <c r="C17" s="182"/>
      <c r="D17" s="182"/>
      <c r="E17" s="182"/>
      <c r="M17" s="224"/>
      <c r="N17" s="171"/>
      <c r="O17" s="171"/>
      <c r="P17" s="171"/>
      <c r="R17" s="171"/>
      <c r="S17" s="171"/>
      <c r="T17" s="170"/>
    </row>
    <row r="18" spans="2:25" ht="15.75" customHeight="1" x14ac:dyDescent="0.3">
      <c r="B18" s="596" t="s">
        <v>253</v>
      </c>
      <c r="C18" s="596"/>
      <c r="D18" s="596"/>
      <c r="E18" s="596"/>
      <c r="F18" s="596"/>
      <c r="G18" s="596"/>
      <c r="H18" s="176"/>
      <c r="I18" s="176"/>
      <c r="J18" s="176"/>
      <c r="M18" s="224"/>
      <c r="N18" s="171"/>
      <c r="O18" s="171"/>
      <c r="P18" s="171"/>
      <c r="R18" s="171"/>
      <c r="S18" s="171"/>
      <c r="T18" s="170"/>
      <c r="Y18" s="130"/>
    </row>
    <row r="19" spans="2:25" ht="15.75" customHeight="1" x14ac:dyDescent="0.3">
      <c r="C19" s="182"/>
      <c r="D19" s="182"/>
      <c r="E19" s="182"/>
      <c r="M19" s="224"/>
      <c r="N19" s="171"/>
      <c r="O19" s="171"/>
      <c r="P19" s="171"/>
      <c r="R19" s="171"/>
      <c r="S19" s="171"/>
      <c r="T19" s="170"/>
      <c r="Y19" s="130"/>
    </row>
    <row r="20" spans="2:25" ht="15.75" customHeight="1" x14ac:dyDescent="0.3">
      <c r="B20" s="596" t="s">
        <v>115</v>
      </c>
      <c r="C20" s="596"/>
      <c r="D20" s="596"/>
      <c r="E20" s="596"/>
      <c r="F20" s="596"/>
      <c r="G20" s="596"/>
      <c r="H20" s="176"/>
      <c r="I20" s="176"/>
      <c r="J20" s="176"/>
      <c r="M20" s="224"/>
      <c r="N20" s="171"/>
      <c r="O20" s="171"/>
      <c r="P20" s="171"/>
      <c r="R20" s="171"/>
      <c r="S20" s="171"/>
      <c r="T20" s="170"/>
      <c r="Y20" s="130"/>
    </row>
    <row r="21" spans="2:25" ht="15.75" customHeight="1" x14ac:dyDescent="0.3">
      <c r="B21" s="176"/>
      <c r="C21" s="176"/>
      <c r="D21" s="176"/>
      <c r="E21" s="176"/>
      <c r="F21" s="177"/>
      <c r="G21" s="176"/>
      <c r="H21" s="176"/>
      <c r="I21" s="176"/>
      <c r="J21" s="176"/>
      <c r="M21" s="224"/>
      <c r="N21" s="171"/>
      <c r="O21" s="171"/>
      <c r="P21" s="171"/>
      <c r="R21" s="171"/>
      <c r="S21" s="171"/>
      <c r="T21" s="170"/>
      <c r="Y21" s="130"/>
    </row>
    <row r="22" spans="2:25" ht="15.75" customHeight="1" x14ac:dyDescent="0.3">
      <c r="B22" s="596" t="s">
        <v>136</v>
      </c>
      <c r="C22" s="596"/>
      <c r="D22" s="596"/>
      <c r="E22" s="596"/>
      <c r="F22" s="596"/>
      <c r="G22" s="596"/>
      <c r="H22" s="176"/>
      <c r="I22" s="176"/>
      <c r="J22" s="176"/>
      <c r="M22" s="224"/>
      <c r="N22" s="171"/>
      <c r="O22" s="171"/>
      <c r="P22" s="171"/>
      <c r="R22" s="171"/>
      <c r="S22" s="171"/>
      <c r="T22" s="170"/>
      <c r="Y22" s="130"/>
    </row>
    <row r="23" spans="2:25" ht="15.75" customHeight="1" x14ac:dyDescent="0.3">
      <c r="B23" s="609" t="s">
        <v>135</v>
      </c>
      <c r="C23" s="596"/>
      <c r="D23" s="596"/>
      <c r="E23" s="596"/>
      <c r="F23" s="596"/>
      <c r="G23" s="596"/>
      <c r="H23" s="176"/>
      <c r="I23" s="176"/>
      <c r="J23" s="176"/>
      <c r="M23" s="224"/>
      <c r="N23" s="171"/>
      <c r="O23" s="171"/>
      <c r="P23" s="171"/>
      <c r="R23" s="171"/>
      <c r="S23" s="171"/>
      <c r="T23" s="170"/>
    </row>
    <row r="24" spans="2:25" ht="15.75" customHeight="1" x14ac:dyDescent="0.3">
      <c r="B24" s="176"/>
      <c r="C24" s="176"/>
      <c r="D24" s="176"/>
      <c r="E24" s="176"/>
      <c r="F24" s="177"/>
      <c r="G24" s="176"/>
      <c r="H24" s="176"/>
      <c r="I24" s="176"/>
      <c r="J24" s="176"/>
      <c r="M24" s="224"/>
      <c r="N24" s="171"/>
      <c r="O24" s="171"/>
      <c r="P24" s="171"/>
      <c r="R24" s="171"/>
      <c r="S24" s="171"/>
      <c r="T24" s="170"/>
    </row>
    <row r="25" spans="2:25" ht="15.75" customHeight="1" x14ac:dyDescent="0.3">
      <c r="B25" s="131" t="s">
        <v>98</v>
      </c>
      <c r="C25" s="180" t="s">
        <v>101</v>
      </c>
      <c r="D25" s="180" t="s">
        <v>102</v>
      </c>
      <c r="E25" s="180"/>
      <c r="F25" s="177"/>
      <c r="G25" s="176"/>
      <c r="H25" s="176"/>
      <c r="I25" s="176"/>
      <c r="J25" s="176"/>
      <c r="M25" s="224"/>
      <c r="N25" s="171"/>
      <c r="O25" s="171"/>
      <c r="P25" s="171"/>
      <c r="R25" s="171"/>
      <c r="S25" s="171"/>
      <c r="T25" s="170"/>
    </row>
    <row r="26" spans="2:25" ht="15.75" customHeight="1" x14ac:dyDescent="0.3">
      <c r="B26" s="173" t="s">
        <v>100</v>
      </c>
      <c r="C26" s="182" t="s">
        <v>177</v>
      </c>
      <c r="D26" s="182" t="s">
        <v>208</v>
      </c>
      <c r="E26" s="182"/>
      <c r="M26" s="224"/>
      <c r="N26" s="171"/>
      <c r="O26" s="171"/>
      <c r="P26" s="171"/>
      <c r="R26" s="171"/>
      <c r="S26" s="171"/>
      <c r="T26" s="170"/>
    </row>
    <row r="27" spans="2:25" ht="15.75" customHeight="1" x14ac:dyDescent="0.3">
      <c r="B27" s="135" t="s">
        <v>237</v>
      </c>
      <c r="C27" s="182" t="s">
        <v>205</v>
      </c>
      <c r="D27" s="182" t="s">
        <v>206</v>
      </c>
      <c r="E27" s="182"/>
      <c r="M27" s="224"/>
      <c r="N27" s="171"/>
      <c r="O27" s="171"/>
      <c r="P27" s="171"/>
      <c r="R27" s="171"/>
      <c r="S27" s="171"/>
      <c r="T27" s="170"/>
    </row>
    <row r="28" spans="2:25" ht="15.75" customHeight="1" x14ac:dyDescent="0.3">
      <c r="B28" s="135" t="s">
        <v>236</v>
      </c>
      <c r="C28" s="182" t="s">
        <v>205</v>
      </c>
      <c r="D28" s="182" t="s">
        <v>206</v>
      </c>
      <c r="E28" s="182"/>
      <c r="M28" s="224"/>
      <c r="N28" s="171"/>
      <c r="O28" s="171"/>
      <c r="P28" s="171"/>
      <c r="R28" s="171"/>
      <c r="S28" s="171"/>
      <c r="T28" s="170"/>
    </row>
    <row r="29" spans="2:25" ht="15.75" customHeight="1" x14ac:dyDescent="0.3">
      <c r="E29" s="182"/>
      <c r="M29" s="224"/>
      <c r="N29" s="171"/>
      <c r="O29" s="171"/>
      <c r="P29" s="171"/>
      <c r="R29" s="171"/>
      <c r="S29" s="171"/>
      <c r="T29" s="170"/>
    </row>
    <row r="30" spans="2:25" ht="15.75" customHeight="1" x14ac:dyDescent="0.3">
      <c r="C30" s="182"/>
      <c r="D30" s="182"/>
      <c r="E30" s="182"/>
      <c r="M30" s="224"/>
      <c r="N30" s="171"/>
      <c r="O30" s="171"/>
      <c r="P30" s="171"/>
      <c r="R30" s="171"/>
      <c r="S30" s="171"/>
      <c r="T30" s="170"/>
    </row>
    <row r="31" spans="2:25" ht="15.75" customHeight="1" x14ac:dyDescent="0.3">
      <c r="B31" s="592" t="s">
        <v>269</v>
      </c>
      <c r="C31" s="592"/>
      <c r="D31" s="592"/>
      <c r="E31" s="592"/>
      <c r="F31" s="592"/>
      <c r="G31" s="592"/>
      <c r="H31" s="592"/>
      <c r="I31" s="592"/>
      <c r="M31" s="224"/>
      <c r="N31" s="171"/>
      <c r="O31" s="171"/>
      <c r="P31" s="171"/>
      <c r="R31" s="171"/>
      <c r="S31" s="171"/>
      <c r="T31" s="170"/>
    </row>
    <row r="32" spans="2:25" ht="15.75" customHeight="1" x14ac:dyDescent="0.3">
      <c r="B32" s="128" t="s">
        <v>270</v>
      </c>
      <c r="C32" s="182"/>
      <c r="D32" s="182"/>
      <c r="E32" s="182"/>
      <c r="M32" s="224"/>
      <c r="N32" s="171"/>
      <c r="O32" s="171"/>
      <c r="P32" s="171"/>
      <c r="R32" s="171"/>
      <c r="S32" s="171"/>
      <c r="T32" s="170"/>
    </row>
    <row r="33" spans="2:20" ht="15.75" customHeight="1" x14ac:dyDescent="0.3">
      <c r="B33" s="279"/>
      <c r="C33" s="181"/>
      <c r="D33" s="181"/>
      <c r="E33" s="181"/>
      <c r="M33" s="224"/>
      <c r="N33" s="171"/>
      <c r="O33" s="171"/>
      <c r="P33" s="171"/>
      <c r="R33" s="171"/>
      <c r="S33" s="171"/>
      <c r="T33" s="170"/>
    </row>
    <row r="34" spans="2:20" ht="15.75" customHeight="1" x14ac:dyDescent="0.3">
      <c r="B34" s="261"/>
      <c r="C34" s="184"/>
      <c r="D34" s="184"/>
      <c r="E34" s="184"/>
      <c r="F34" s="186"/>
      <c r="G34" s="184"/>
      <c r="H34" s="184"/>
      <c r="I34" s="184"/>
      <c r="J34" s="184"/>
      <c r="K34" s="184"/>
      <c r="L34" s="184"/>
      <c r="M34" s="184"/>
      <c r="N34" s="184"/>
      <c r="O34" s="184"/>
      <c r="P34" s="184"/>
      <c r="Q34" s="184"/>
      <c r="R34" s="297" t="s">
        <v>256</v>
      </c>
      <c r="S34" s="187"/>
      <c r="T34" s="197"/>
    </row>
    <row r="35" spans="2:20" ht="15.75" customHeight="1" x14ac:dyDescent="0.3">
      <c r="B35" s="280" t="s">
        <v>255</v>
      </c>
      <c r="C35" s="190" t="s">
        <v>2</v>
      </c>
      <c r="D35" s="190"/>
      <c r="E35" s="190"/>
      <c r="F35" s="190" t="s">
        <v>34</v>
      </c>
      <c r="G35" s="190" t="s">
        <v>35</v>
      </c>
      <c r="H35" s="190"/>
      <c r="I35" s="190"/>
      <c r="J35" s="190"/>
      <c r="K35" s="190"/>
      <c r="L35" s="190"/>
      <c r="M35" s="190" t="s">
        <v>36</v>
      </c>
      <c r="N35" s="190" t="s">
        <v>37</v>
      </c>
      <c r="O35" s="191"/>
      <c r="P35" s="191"/>
      <c r="Q35" s="191"/>
      <c r="R35" s="192" t="s">
        <v>81</v>
      </c>
      <c r="S35" s="192"/>
    </row>
    <row r="36" spans="2:20" ht="15.75" customHeight="1" x14ac:dyDescent="0.3">
      <c r="B36" s="194"/>
      <c r="C36" s="146"/>
      <c r="D36" s="146"/>
      <c r="E36" s="146"/>
      <c r="F36" s="146"/>
      <c r="G36" s="146"/>
      <c r="H36" s="146"/>
      <c r="I36" s="146"/>
      <c r="J36" s="146"/>
      <c r="K36" s="146"/>
      <c r="L36" s="146"/>
      <c r="M36" s="146"/>
      <c r="N36" s="146"/>
      <c r="O36" s="136"/>
      <c r="P36" s="136"/>
      <c r="Q36" s="136"/>
      <c r="R36" s="300"/>
      <c r="S36" s="301"/>
      <c r="T36" s="197"/>
    </row>
    <row r="37" spans="2:20" ht="15.75" customHeight="1" x14ac:dyDescent="0.3">
      <c r="B37" s="194"/>
      <c r="C37" s="146"/>
      <c r="D37" s="146"/>
      <c r="E37" s="146"/>
      <c r="F37" s="146"/>
      <c r="G37" s="146"/>
      <c r="H37" s="146"/>
      <c r="I37" s="146"/>
      <c r="J37" s="146"/>
      <c r="K37" s="146"/>
      <c r="L37" s="146"/>
      <c r="M37" s="146"/>
      <c r="N37" s="146"/>
      <c r="O37" s="136"/>
      <c r="P37" s="136"/>
      <c r="Q37" s="136"/>
      <c r="R37" s="300"/>
      <c r="S37" s="301"/>
      <c r="T37" s="197"/>
    </row>
    <row r="38" spans="2:20" ht="15.75" customHeight="1" x14ac:dyDescent="0.3">
      <c r="B38" s="194"/>
      <c r="C38" s="146"/>
      <c r="D38" s="146"/>
      <c r="E38" s="146"/>
      <c r="F38" s="146"/>
      <c r="G38" s="146"/>
      <c r="H38" s="146"/>
      <c r="I38" s="146"/>
      <c r="J38" s="146"/>
      <c r="K38" s="146"/>
      <c r="L38" s="146"/>
      <c r="M38" s="146"/>
      <c r="N38" s="146"/>
      <c r="O38" s="136"/>
      <c r="P38" s="136"/>
      <c r="Q38" s="136"/>
      <c r="R38" s="300"/>
      <c r="S38" s="301"/>
      <c r="T38" s="197"/>
    </row>
    <row r="39" spans="2:20" ht="15.75" customHeight="1" x14ac:dyDescent="0.3">
      <c r="B39" s="194"/>
      <c r="C39" s="510"/>
      <c r="D39" s="510"/>
      <c r="E39" s="510"/>
      <c r="F39" s="510"/>
      <c r="G39" s="510"/>
      <c r="H39" s="510"/>
      <c r="I39" s="510"/>
      <c r="J39" s="510"/>
      <c r="K39" s="510"/>
      <c r="L39" s="510"/>
      <c r="M39" s="510"/>
      <c r="N39" s="510"/>
      <c r="O39" s="136"/>
      <c r="P39" s="136"/>
      <c r="Q39" s="136"/>
      <c r="R39" s="300"/>
      <c r="S39" s="301"/>
      <c r="T39" s="197"/>
    </row>
    <row r="40" spans="2:20" ht="15.75" customHeight="1" x14ac:dyDescent="0.3">
      <c r="B40" s="194"/>
      <c r="C40" s="510"/>
      <c r="D40" s="510"/>
      <c r="E40" s="510"/>
      <c r="F40" s="510"/>
      <c r="G40" s="510"/>
      <c r="H40" s="510"/>
      <c r="I40" s="510"/>
      <c r="J40" s="510"/>
      <c r="K40" s="510"/>
      <c r="L40" s="510"/>
      <c r="M40" s="510"/>
      <c r="N40" s="510"/>
      <c r="O40" s="136"/>
      <c r="P40" s="136"/>
      <c r="Q40" s="136"/>
      <c r="R40" s="300"/>
      <c r="S40" s="301"/>
      <c r="T40" s="197"/>
    </row>
    <row r="41" spans="2:20" ht="15.75" customHeight="1" x14ac:dyDescent="0.3">
      <c r="B41" s="194"/>
      <c r="C41" s="510"/>
      <c r="D41" s="510"/>
      <c r="E41" s="510"/>
      <c r="F41" s="510"/>
      <c r="G41" s="510"/>
      <c r="H41" s="510"/>
      <c r="I41" s="510"/>
      <c r="J41" s="510"/>
      <c r="K41" s="510"/>
      <c r="L41" s="510"/>
      <c r="M41" s="510"/>
      <c r="N41" s="510"/>
      <c r="O41" s="136"/>
      <c r="P41" s="136"/>
      <c r="Q41" s="136"/>
      <c r="R41" s="300"/>
      <c r="S41" s="301"/>
      <c r="T41" s="197"/>
    </row>
    <row r="42" spans="2:20" ht="15.75" customHeight="1" x14ac:dyDescent="0.3">
      <c r="B42" s="194"/>
      <c r="C42" s="510"/>
      <c r="D42" s="510"/>
      <c r="E42" s="510"/>
      <c r="F42" s="510"/>
      <c r="G42" s="510"/>
      <c r="H42" s="510"/>
      <c r="I42" s="510"/>
      <c r="J42" s="510"/>
      <c r="K42" s="510"/>
      <c r="L42" s="510"/>
      <c r="M42" s="510"/>
      <c r="N42" s="510"/>
      <c r="O42" s="136"/>
      <c r="P42" s="136"/>
      <c r="Q42" s="136"/>
      <c r="R42" s="300"/>
      <c r="S42" s="301"/>
      <c r="T42" s="197"/>
    </row>
    <row r="43" spans="2:20" ht="15.75" customHeight="1" x14ac:dyDescent="0.3">
      <c r="B43" s="194"/>
      <c r="C43" s="146"/>
      <c r="D43" s="146"/>
      <c r="E43" s="146"/>
      <c r="F43" s="146"/>
      <c r="G43" s="146"/>
      <c r="H43" s="146"/>
      <c r="I43" s="146"/>
      <c r="J43" s="146"/>
      <c r="K43" s="146"/>
      <c r="L43" s="146"/>
      <c r="M43" s="146"/>
      <c r="N43" s="146"/>
      <c r="O43" s="136"/>
      <c r="P43" s="136"/>
      <c r="Q43" s="136"/>
    </row>
    <row r="44" spans="2:20" ht="15.75" customHeight="1" x14ac:dyDescent="0.3">
      <c r="B44" s="194"/>
      <c r="C44" s="521"/>
      <c r="D44" s="521"/>
      <c r="E44" s="521"/>
      <c r="F44" s="521"/>
      <c r="G44" s="521"/>
      <c r="H44" s="521"/>
      <c r="I44" s="521"/>
      <c r="J44" s="521"/>
      <c r="K44" s="521"/>
      <c r="L44" s="521"/>
      <c r="M44" s="521"/>
      <c r="N44" s="521"/>
      <c r="O44" s="136"/>
      <c r="P44" s="136"/>
      <c r="Q44" s="136"/>
    </row>
    <row r="45" spans="2:20" ht="15.75" customHeight="1" x14ac:dyDescent="0.3">
      <c r="B45" s="210"/>
      <c r="C45" s="211"/>
      <c r="D45" s="211"/>
      <c r="E45" s="211"/>
      <c r="F45" s="160"/>
      <c r="G45" s="213"/>
      <c r="H45" s="213"/>
      <c r="I45" s="213"/>
      <c r="J45" s="213"/>
      <c r="K45" s="213"/>
      <c r="L45" s="213"/>
      <c r="M45" s="163"/>
      <c r="N45" s="209"/>
      <c r="O45" s="215"/>
      <c r="P45" s="215"/>
      <c r="Q45" s="215"/>
    </row>
    <row r="46" spans="2:20" ht="15.75" customHeight="1" x14ac:dyDescent="0.3">
      <c r="B46" s="210"/>
      <c r="C46" s="211"/>
      <c r="D46" s="211"/>
      <c r="E46" s="211"/>
      <c r="F46" s="160"/>
      <c r="G46" s="213"/>
      <c r="H46" s="213"/>
      <c r="I46" s="213"/>
      <c r="J46" s="213"/>
      <c r="K46" s="213"/>
      <c r="L46" s="213"/>
      <c r="M46" s="163"/>
      <c r="N46" s="209"/>
      <c r="O46" s="215"/>
      <c r="P46" s="215"/>
      <c r="Q46" s="215"/>
    </row>
    <row r="47" spans="2:20" ht="15.75" customHeight="1" x14ac:dyDescent="0.3">
      <c r="B47" s="210"/>
      <c r="C47" s="211"/>
      <c r="D47" s="211"/>
      <c r="E47" s="211"/>
      <c r="F47" s="160"/>
      <c r="G47" s="213"/>
      <c r="H47" s="213"/>
      <c r="I47" s="213"/>
      <c r="J47" s="213"/>
      <c r="K47" s="213"/>
      <c r="L47" s="213"/>
      <c r="M47" s="163"/>
      <c r="N47" s="209"/>
      <c r="O47" s="215"/>
      <c r="P47" s="215"/>
      <c r="Q47" s="215"/>
    </row>
    <row r="48" spans="2:20" ht="15.75" customHeight="1" x14ac:dyDescent="0.3">
      <c r="B48" s="210"/>
      <c r="C48" s="211"/>
      <c r="D48" s="211"/>
      <c r="E48" s="211"/>
      <c r="F48" s="160"/>
      <c r="G48" s="213"/>
      <c r="H48" s="213"/>
      <c r="I48" s="213"/>
      <c r="J48" s="213"/>
      <c r="K48" s="213"/>
      <c r="L48" s="213"/>
      <c r="M48" s="163"/>
      <c r="N48" s="209"/>
      <c r="O48" s="215"/>
      <c r="P48" s="215"/>
      <c r="Q48" s="215"/>
    </row>
    <row r="49" spans="2:24" ht="15.75" customHeight="1" x14ac:dyDescent="0.3">
      <c r="B49" s="210"/>
      <c r="C49" s="211"/>
      <c r="D49" s="211"/>
      <c r="E49" s="211"/>
      <c r="F49" s="160"/>
      <c r="G49" s="213"/>
      <c r="H49" s="213"/>
      <c r="I49" s="213"/>
      <c r="J49" s="213"/>
      <c r="K49" s="213"/>
      <c r="L49" s="213"/>
      <c r="M49" s="163"/>
      <c r="N49" s="209"/>
      <c r="O49" s="215"/>
      <c r="P49" s="215"/>
      <c r="Q49" s="215"/>
    </row>
    <row r="50" spans="2:24" ht="15.75" customHeight="1" x14ac:dyDescent="0.3">
      <c r="B50" s="210"/>
      <c r="C50" s="211"/>
      <c r="D50" s="211"/>
      <c r="E50" s="211"/>
      <c r="F50" s="160"/>
      <c r="G50" s="213"/>
      <c r="H50" s="213"/>
      <c r="I50" s="213"/>
      <c r="J50" s="213"/>
      <c r="K50" s="213"/>
      <c r="L50" s="213"/>
      <c r="M50" s="163"/>
      <c r="N50" s="209"/>
      <c r="O50" s="215"/>
      <c r="P50" s="215"/>
      <c r="Q50" s="215"/>
    </row>
    <row r="51" spans="2:24" ht="15.75" customHeight="1" x14ac:dyDescent="0.3">
      <c r="B51" s="210"/>
      <c r="C51" s="211"/>
      <c r="D51" s="211"/>
      <c r="E51" s="211"/>
      <c r="F51" s="160"/>
      <c r="G51" s="213"/>
      <c r="H51" s="213"/>
      <c r="I51" s="213"/>
      <c r="J51" s="213"/>
      <c r="K51" s="213"/>
      <c r="L51" s="213"/>
      <c r="M51" s="163"/>
      <c r="N51" s="209"/>
      <c r="O51" s="215"/>
      <c r="P51" s="215"/>
      <c r="Q51" s="215"/>
      <c r="R51" s="144"/>
      <c r="S51" s="144"/>
      <c r="T51" s="147"/>
      <c r="U51" s="144"/>
    </row>
    <row r="52" spans="2:24" ht="15.75" customHeight="1" x14ac:dyDescent="0.3">
      <c r="P52" s="165"/>
      <c r="Q52" s="144"/>
      <c r="R52" s="144"/>
      <c r="S52" s="144"/>
      <c r="T52" s="164"/>
      <c r="U52" s="144"/>
      <c r="V52" s="427" t="s">
        <v>230</v>
      </c>
      <c r="W52" s="171">
        <f>W15</f>
        <v>536806.05999999994</v>
      </c>
      <c r="X52" s="171"/>
    </row>
    <row r="53" spans="2:24" ht="15.75" customHeight="1" x14ac:dyDescent="0.3">
      <c r="P53" s="144"/>
      <c r="Q53" s="144"/>
      <c r="R53" s="144"/>
      <c r="S53" s="144"/>
      <c r="T53" s="147"/>
      <c r="U53" s="144"/>
    </row>
    <row r="54" spans="2:24" ht="15.75" customHeight="1" x14ac:dyDescent="0.3">
      <c r="P54" s="144"/>
      <c r="Q54" s="144"/>
      <c r="R54" s="144"/>
      <c r="S54" s="144"/>
      <c r="T54" s="147"/>
      <c r="U54" s="144"/>
    </row>
    <row r="55" spans="2:24" ht="15.75" customHeight="1" x14ac:dyDescent="0.3"/>
    <row r="56" spans="2:24" ht="15.75" customHeight="1" x14ac:dyDescent="0.3"/>
    <row r="57" spans="2:24" ht="15.75" customHeight="1" x14ac:dyDescent="0.3"/>
    <row r="58" spans="2:24" ht="15.75" customHeight="1" x14ac:dyDescent="0.3"/>
    <row r="59" spans="2:24" ht="15.75" customHeight="1" x14ac:dyDescent="0.3"/>
    <row r="60" spans="2:24" ht="15.75" customHeight="1" x14ac:dyDescent="0.3"/>
    <row r="61" spans="2:24" ht="15.75" customHeight="1" x14ac:dyDescent="0.3"/>
    <row r="62" spans="2:24" ht="15.75" customHeight="1" x14ac:dyDescent="0.3"/>
    <row r="63" spans="2:24" ht="15.75" customHeight="1" x14ac:dyDescent="0.3"/>
    <row r="64" spans="2:24" ht="15.75" customHeight="1" x14ac:dyDescent="0.3"/>
    <row r="65" ht="15.75" customHeight="1" x14ac:dyDescent="0.3"/>
    <row r="66" ht="15.75" customHeight="1" x14ac:dyDescent="0.3"/>
    <row r="67" ht="15.75" customHeight="1" x14ac:dyDescent="0.3"/>
  </sheetData>
  <mergeCells count="7">
    <mergeCell ref="U4:W4"/>
    <mergeCell ref="U5:W5"/>
    <mergeCell ref="B31:I31"/>
    <mergeCell ref="B23:G23"/>
    <mergeCell ref="B18:G18"/>
    <mergeCell ref="B20:G20"/>
    <mergeCell ref="B22:G22"/>
  </mergeCells>
  <conditionalFormatting sqref="R7:S14 A7:P14 U7:Y14">
    <cfRule type="expression" dxfId="172" priority="1">
      <formula>MOD(ROW(),2)=0</formula>
    </cfRule>
  </conditionalFormatting>
  <hyperlinks>
    <hyperlink ref="B23" r:id="rId1" xr:uid="{00000000-0004-0000-1100-000000000000}"/>
  </hyperlinks>
  <printOptions horizontalCentered="1" gridLines="1"/>
  <pageMargins left="0" right="0" top="0.75" bottom="0.75" header="0.3" footer="0.3"/>
  <pageSetup scale="54" orientation="landscape" horizontalDpi="1200" verticalDpi="1200" r:id="rId2"/>
  <ignoredErrors>
    <ignoredError sqref="V15"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CCFFCC"/>
    <pageSetUpPr fitToPage="1"/>
  </sheetPr>
  <dimension ref="A1:Z67"/>
  <sheetViews>
    <sheetView showGridLines="0" zoomScale="80" zoomScaleNormal="80" workbookViewId="0">
      <pane xSplit="2" ySplit="6" topLeftCell="H7" activePane="bottomRight" state="frozen"/>
      <selection activeCell="X1" sqref="X1:X1048576"/>
      <selection pane="topRight" activeCell="X1" sqref="X1:X1048576"/>
      <selection pane="bottomLeft" activeCell="X1" sqref="X1:X1048576"/>
      <selection pane="bottomRight" activeCell="U19" sqref="U19"/>
    </sheetView>
  </sheetViews>
  <sheetFormatPr defaultColWidth="9.109375" defaultRowHeight="14.4" x14ac:dyDescent="0.3"/>
  <cols>
    <col min="1" max="1" width="7.88671875" style="135" customWidth="1"/>
    <col min="2" max="2" width="70.88671875" style="135" bestFit="1" customWidth="1"/>
    <col min="3" max="3" width="47.88671875" style="135" bestFit="1" customWidth="1"/>
    <col min="4" max="4" width="14.33203125" style="135" customWidth="1"/>
    <col min="5" max="5" width="8.33203125" style="135" customWidth="1"/>
    <col min="6" max="6" width="19.44140625" style="137" customWidth="1"/>
    <col min="7" max="7" width="23" style="135" customWidth="1"/>
    <col min="8" max="8" width="12.44140625" style="135" customWidth="1"/>
    <col min="9" max="9" width="13.88671875" style="135" customWidth="1"/>
    <col min="10" max="10" width="13.109375" style="135" customWidth="1"/>
    <col min="11" max="11" width="15.6640625" style="135" customWidth="1"/>
    <col min="12" max="12" width="15.88671875" style="135" bestFit="1" customWidth="1"/>
    <col min="13" max="13" width="19.33203125" style="135" customWidth="1"/>
    <col min="14" max="14" width="14" style="135" bestFit="1" customWidth="1"/>
    <col min="15" max="15" width="11.6640625" style="135" bestFit="1" customWidth="1"/>
    <col min="16" max="16" width="14" style="135" bestFit="1" customWidth="1"/>
    <col min="17" max="17" width="3.6640625" style="135" customWidth="1"/>
    <col min="18" max="18" width="15.88671875" style="135" customWidth="1"/>
    <col min="19" max="19" width="14.109375" style="135" customWidth="1"/>
    <col min="20" max="20" width="3.6640625" style="141" customWidth="1"/>
    <col min="21" max="21" width="12.88671875" style="135" bestFit="1" customWidth="1"/>
    <col min="22" max="22" width="14.88671875" style="135" bestFit="1" customWidth="1"/>
    <col min="23" max="23" width="12.88671875" style="135" bestFit="1" customWidth="1"/>
    <col min="24" max="24" width="14.33203125" style="135" customWidth="1"/>
    <col min="25" max="16384" width="9.109375" style="135"/>
  </cols>
  <sheetData>
    <row r="1" spans="1:26" ht="15.75" customHeight="1" x14ac:dyDescent="0.3">
      <c r="A1" s="132" t="s">
        <v>10</v>
      </c>
    </row>
    <row r="2" spans="1:26" ht="15.75" customHeight="1" x14ac:dyDescent="0.3">
      <c r="A2" s="138" t="str">
        <f>'#3396 G-Star of the Arts '!A2</f>
        <v>Federal Grant Allocations/Reimbursements as of: 03/31/2024</v>
      </c>
      <c r="B2" s="199"/>
      <c r="N2" s="140"/>
      <c r="O2" s="140"/>
      <c r="Q2" s="141"/>
      <c r="R2" s="141"/>
      <c r="S2" s="141"/>
    </row>
    <row r="3" spans="1:26" ht="15.75" customHeight="1" x14ac:dyDescent="0.3">
      <c r="A3" s="142" t="s">
        <v>48</v>
      </c>
      <c r="B3" s="132"/>
      <c r="D3" s="132"/>
      <c r="E3" s="132"/>
      <c r="F3" s="131"/>
      <c r="Q3" s="141"/>
      <c r="R3" s="141"/>
      <c r="S3" s="141"/>
      <c r="U3" s="136"/>
      <c r="V3" s="143"/>
    </row>
    <row r="4" spans="1:26" ht="15.75" customHeight="1" x14ac:dyDescent="0.3">
      <c r="A4" s="132" t="s">
        <v>143</v>
      </c>
      <c r="N4" s="145"/>
      <c r="O4" s="145"/>
      <c r="P4" s="145"/>
      <c r="Q4" s="146"/>
      <c r="R4" s="141"/>
      <c r="S4" s="141"/>
      <c r="T4" s="146"/>
      <c r="U4" s="594" t="s">
        <v>263</v>
      </c>
      <c r="V4" s="594"/>
      <c r="W4" s="594"/>
      <c r="X4" s="147"/>
    </row>
    <row r="5" spans="1:26" ht="15" thickBot="1" x14ac:dyDescent="0.35">
      <c r="H5" s="148"/>
      <c r="I5" s="148"/>
      <c r="N5" s="145"/>
      <c r="O5" s="145"/>
      <c r="P5" s="145"/>
      <c r="Q5" s="146"/>
      <c r="R5" s="150"/>
      <c r="S5" s="150"/>
      <c r="T5" s="146"/>
      <c r="U5" s="597"/>
      <c r="V5" s="597"/>
      <c r="W5" s="597"/>
      <c r="X5" s="151"/>
    </row>
    <row r="6" spans="1:26" s="202" customFormat="1" ht="79.5" customHeight="1"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145"/>
      <c r="R6" s="154" t="s">
        <v>264</v>
      </c>
      <c r="S6" s="155" t="s">
        <v>265</v>
      </c>
      <c r="T6" s="200"/>
      <c r="U6" s="345" t="s">
        <v>223</v>
      </c>
      <c r="V6" s="346" t="s">
        <v>251</v>
      </c>
      <c r="W6" s="347" t="s">
        <v>252</v>
      </c>
      <c r="X6" s="159" t="str">
        <f>'#3396 G-Star of the Arts '!Y6</f>
        <v>Available Budget as of 03/31/2024</v>
      </c>
    </row>
    <row r="7" spans="1:26" ht="15.75" customHeight="1" x14ac:dyDescent="0.3">
      <c r="A7" s="137">
        <v>4201</v>
      </c>
      <c r="B7" s="135" t="s">
        <v>243</v>
      </c>
      <c r="C7" s="371" t="s">
        <v>95</v>
      </c>
      <c r="D7" s="182" t="s">
        <v>273</v>
      </c>
      <c r="E7" s="182" t="s">
        <v>266</v>
      </c>
      <c r="F7" s="137" t="s">
        <v>267</v>
      </c>
      <c r="G7" s="135" t="s">
        <v>7</v>
      </c>
      <c r="H7" s="296">
        <v>2.3E-2</v>
      </c>
      <c r="I7" s="296">
        <v>0.1265</v>
      </c>
      <c r="J7" s="169">
        <v>45473</v>
      </c>
      <c r="K7" s="169">
        <v>45474</v>
      </c>
      <c r="L7" s="169">
        <v>45108</v>
      </c>
      <c r="M7" s="137" t="s">
        <v>268</v>
      </c>
      <c r="N7" s="375">
        <v>50443.25</v>
      </c>
      <c r="O7" s="376"/>
      <c r="P7" s="377">
        <f t="shared" ref="P7:P18" si="0">N7+O7</f>
        <v>50443.25</v>
      </c>
      <c r="Q7" s="130"/>
      <c r="R7" s="375"/>
      <c r="S7" s="377">
        <f>P7-R7</f>
        <v>50443.25</v>
      </c>
      <c r="T7" s="175"/>
      <c r="U7" s="375">
        <v>15545.8</v>
      </c>
      <c r="V7" s="376"/>
      <c r="W7" s="474">
        <f>U7+V7</f>
        <v>15545.8</v>
      </c>
      <c r="X7" s="465">
        <f>S7-W7</f>
        <v>34897.449999999997</v>
      </c>
    </row>
    <row r="8" spans="1:26" ht="15.75" customHeight="1" x14ac:dyDescent="0.3">
      <c r="A8" s="137">
        <v>4221</v>
      </c>
      <c r="B8" s="135" t="s">
        <v>333</v>
      </c>
      <c r="C8" s="371" t="s">
        <v>246</v>
      </c>
      <c r="D8" s="182" t="s">
        <v>273</v>
      </c>
      <c r="E8" s="182" t="s">
        <v>323</v>
      </c>
      <c r="F8" s="137" t="s">
        <v>335</v>
      </c>
      <c r="G8" s="135" t="s">
        <v>7</v>
      </c>
      <c r="H8" s="296">
        <v>2.3E-2</v>
      </c>
      <c r="I8" s="296">
        <v>0.1265</v>
      </c>
      <c r="J8" s="169">
        <v>45504</v>
      </c>
      <c r="K8" s="169">
        <v>45519</v>
      </c>
      <c r="L8" s="169">
        <v>45108</v>
      </c>
      <c r="M8" s="137" t="s">
        <v>324</v>
      </c>
      <c r="N8" s="378">
        <v>71250</v>
      </c>
      <c r="O8" s="452"/>
      <c r="P8" s="365">
        <f t="shared" si="0"/>
        <v>71250</v>
      </c>
      <c r="Q8" s="130"/>
      <c r="R8" s="536"/>
      <c r="S8" s="365">
        <f>P8-R8</f>
        <v>71250</v>
      </c>
      <c r="T8" s="175"/>
      <c r="U8" s="508">
        <v>4390</v>
      </c>
      <c r="V8" s="364"/>
      <c r="W8" s="365">
        <f>U8+V8</f>
        <v>4390</v>
      </c>
      <c r="X8" s="373">
        <f>S8-W8</f>
        <v>66860</v>
      </c>
    </row>
    <row r="9" spans="1:26" ht="15.75" customHeight="1" x14ac:dyDescent="0.3">
      <c r="A9" s="160">
        <v>4228</v>
      </c>
      <c r="B9" s="135" t="s">
        <v>353</v>
      </c>
      <c r="C9" s="563" t="s">
        <v>354</v>
      </c>
      <c r="D9" s="137" t="s">
        <v>355</v>
      </c>
      <c r="E9" s="137" t="s">
        <v>342</v>
      </c>
      <c r="F9" s="169" t="s">
        <v>356</v>
      </c>
      <c r="G9" s="235" t="s">
        <v>7</v>
      </c>
      <c r="H9" s="296">
        <v>2.3E-2</v>
      </c>
      <c r="I9" s="296">
        <v>0.1265</v>
      </c>
      <c r="J9" s="169">
        <v>45565</v>
      </c>
      <c r="K9" s="169">
        <v>45566</v>
      </c>
      <c r="L9" s="169">
        <v>45314</v>
      </c>
      <c r="M9" s="137" t="s">
        <v>357</v>
      </c>
      <c r="N9" s="378">
        <v>31524.12</v>
      </c>
      <c r="O9" s="452"/>
      <c r="P9" s="365">
        <f t="shared" si="0"/>
        <v>31524.12</v>
      </c>
      <c r="Q9" s="527"/>
      <c r="R9" s="536"/>
      <c r="S9" s="365">
        <f>P9-R9</f>
        <v>31524.12</v>
      </c>
      <c r="T9" s="175"/>
      <c r="U9" s="508"/>
      <c r="V9" s="364"/>
      <c r="W9" s="365"/>
      <c r="X9" s="373">
        <f>S9-W9</f>
        <v>31524.12</v>
      </c>
    </row>
    <row r="10" spans="1:26" s="137" customFormat="1" ht="15.75" customHeight="1" x14ac:dyDescent="0.3">
      <c r="A10" s="137">
        <v>4253</v>
      </c>
      <c r="B10" s="147" t="s">
        <v>114</v>
      </c>
      <c r="C10" s="561" t="s">
        <v>344</v>
      </c>
      <c r="D10" s="137" t="s">
        <v>347</v>
      </c>
      <c r="E10" s="137" t="s">
        <v>345</v>
      </c>
      <c r="F10" s="137" t="s">
        <v>346</v>
      </c>
      <c r="G10" s="135" t="s">
        <v>7</v>
      </c>
      <c r="H10" s="296">
        <v>2.3E-2</v>
      </c>
      <c r="I10" s="296">
        <v>0.1265</v>
      </c>
      <c r="J10" s="169">
        <v>45473</v>
      </c>
      <c r="K10" s="169">
        <v>45474</v>
      </c>
      <c r="L10" s="169">
        <v>45108</v>
      </c>
      <c r="M10" s="137" t="s">
        <v>268</v>
      </c>
      <c r="N10" s="378">
        <v>6394.35</v>
      </c>
      <c r="O10" s="364">
        <v>615.24</v>
      </c>
      <c r="P10" s="365">
        <f>N10+O10</f>
        <v>7009.59</v>
      </c>
      <c r="Q10" s="527"/>
      <c r="R10" s="363"/>
      <c r="S10" s="369">
        <f>P10-R10</f>
        <v>7009.59</v>
      </c>
      <c r="T10" s="133"/>
      <c r="U10" s="363">
        <v>7009.59</v>
      </c>
      <c r="V10" s="370"/>
      <c r="W10" s="451">
        <f t="shared" ref="W10" si="1">U10+V10</f>
        <v>7009.59</v>
      </c>
      <c r="X10" s="416">
        <f>S10-W10</f>
        <v>0</v>
      </c>
      <c r="Y10" s="135"/>
      <c r="Z10" s="136"/>
    </row>
    <row r="11" spans="1:26" ht="15.75" customHeight="1" x14ac:dyDescent="0.3">
      <c r="A11" s="137">
        <v>4429</v>
      </c>
      <c r="B11" s="135" t="s">
        <v>189</v>
      </c>
      <c r="C11" s="289" t="s">
        <v>232</v>
      </c>
      <c r="D11" s="137" t="s">
        <v>175</v>
      </c>
      <c r="E11" s="137" t="s">
        <v>215</v>
      </c>
      <c r="F11" s="137" t="s">
        <v>190</v>
      </c>
      <c r="G11" s="135" t="s">
        <v>7</v>
      </c>
      <c r="H11" s="296">
        <v>0.05</v>
      </c>
      <c r="I11" s="296">
        <v>0.1265</v>
      </c>
      <c r="J11" s="169">
        <v>45199</v>
      </c>
      <c r="K11" s="169">
        <v>45199</v>
      </c>
      <c r="L11" s="169">
        <v>44201</v>
      </c>
      <c r="M11" s="137" t="s">
        <v>200</v>
      </c>
      <c r="N11" s="363">
        <v>448.41</v>
      </c>
      <c r="O11" s="364"/>
      <c r="P11" s="365">
        <f t="shared" si="0"/>
        <v>448.41</v>
      </c>
      <c r="Q11" s="130"/>
      <c r="R11" s="378"/>
      <c r="S11" s="365">
        <f t="shared" ref="S11:S18" si="2">P11-R11</f>
        <v>448.41</v>
      </c>
      <c r="T11" s="175"/>
      <c r="U11" s="378">
        <v>448.41</v>
      </c>
      <c r="V11" s="364"/>
      <c r="W11" s="452">
        <f t="shared" ref="W11:W18" si="3">U11+V11</f>
        <v>448.41</v>
      </c>
      <c r="X11" s="428">
        <f t="shared" ref="X11" si="4">S11-W11</f>
        <v>0</v>
      </c>
      <c r="Y11" s="135" t="s">
        <v>326</v>
      </c>
    </row>
    <row r="12" spans="1:26" ht="15.75" customHeight="1" x14ac:dyDescent="0.3">
      <c r="A12" s="137" t="s">
        <v>304</v>
      </c>
      <c r="B12" s="135" t="s">
        <v>298</v>
      </c>
      <c r="C12" s="526" t="s">
        <v>185</v>
      </c>
      <c r="D12" s="137" t="s">
        <v>186</v>
      </c>
      <c r="E12" s="137" t="s">
        <v>277</v>
      </c>
      <c r="F12" s="137" t="s">
        <v>290</v>
      </c>
      <c r="G12" s="135" t="s">
        <v>7</v>
      </c>
      <c r="H12" s="296">
        <v>0.05</v>
      </c>
      <c r="I12" s="296">
        <v>0.1265</v>
      </c>
      <c r="J12" s="169">
        <v>45565</v>
      </c>
      <c r="K12" s="169">
        <v>45565</v>
      </c>
      <c r="L12" s="169">
        <v>44279</v>
      </c>
      <c r="M12" s="137" t="s">
        <v>244</v>
      </c>
      <c r="N12" s="363">
        <v>2592.85</v>
      </c>
      <c r="O12" s="364">
        <v>47.77</v>
      </c>
      <c r="P12" s="365">
        <f t="shared" si="0"/>
        <v>2640.62</v>
      </c>
      <c r="Q12" s="527"/>
      <c r="R12" s="378"/>
      <c r="S12" s="365">
        <f t="shared" si="2"/>
        <v>2640.62</v>
      </c>
      <c r="T12" s="175"/>
      <c r="U12" s="378"/>
      <c r="V12" s="364"/>
      <c r="W12" s="452">
        <f t="shared" si="3"/>
        <v>0</v>
      </c>
      <c r="X12" s="428">
        <f>S12-W12</f>
        <v>2640.62</v>
      </c>
    </row>
    <row r="13" spans="1:26" ht="15.75" customHeight="1" x14ac:dyDescent="0.3">
      <c r="A13" s="137" t="s">
        <v>305</v>
      </c>
      <c r="B13" s="135" t="s">
        <v>299</v>
      </c>
      <c r="C13" s="526" t="s">
        <v>185</v>
      </c>
      <c r="D13" s="137" t="s">
        <v>186</v>
      </c>
      <c r="E13" s="137" t="s">
        <v>279</v>
      </c>
      <c r="F13" s="137" t="s">
        <v>278</v>
      </c>
      <c r="G13" s="135" t="s">
        <v>7</v>
      </c>
      <c r="H13" s="296">
        <v>0.05</v>
      </c>
      <c r="I13" s="296">
        <v>0.1265</v>
      </c>
      <c r="J13" s="169">
        <v>45565</v>
      </c>
      <c r="K13" s="169">
        <v>45565</v>
      </c>
      <c r="L13" s="169">
        <v>44279</v>
      </c>
      <c r="M13" s="137" t="s">
        <v>280</v>
      </c>
      <c r="N13" s="363">
        <v>1234.1200000000001</v>
      </c>
      <c r="O13" s="364"/>
      <c r="P13" s="365">
        <f t="shared" si="0"/>
        <v>1234.1200000000001</v>
      </c>
      <c r="Q13" s="527"/>
      <c r="R13" s="378"/>
      <c r="S13" s="365">
        <f t="shared" si="2"/>
        <v>1234.1200000000001</v>
      </c>
      <c r="T13" s="175"/>
      <c r="U13" s="378"/>
      <c r="V13" s="364"/>
      <c r="W13" s="452">
        <f t="shared" si="3"/>
        <v>0</v>
      </c>
      <c r="X13" s="428">
        <f t="shared" ref="X13:X17" si="5">S13-W13</f>
        <v>1234.1200000000001</v>
      </c>
    </row>
    <row r="14" spans="1:26" ht="15.75" customHeight="1" x14ac:dyDescent="0.3">
      <c r="A14" s="137" t="s">
        <v>306</v>
      </c>
      <c r="B14" s="135" t="s">
        <v>212</v>
      </c>
      <c r="C14" s="526" t="s">
        <v>185</v>
      </c>
      <c r="D14" s="137" t="s">
        <v>186</v>
      </c>
      <c r="E14" s="137" t="s">
        <v>213</v>
      </c>
      <c r="F14" s="137" t="s">
        <v>187</v>
      </c>
      <c r="G14" s="135" t="s">
        <v>7</v>
      </c>
      <c r="H14" s="296">
        <v>0.05</v>
      </c>
      <c r="I14" s="296">
        <v>0.1265</v>
      </c>
      <c r="J14" s="169">
        <v>45565</v>
      </c>
      <c r="K14" s="169">
        <v>45565</v>
      </c>
      <c r="L14" s="169">
        <v>44279</v>
      </c>
      <c r="M14" s="137" t="s">
        <v>188</v>
      </c>
      <c r="N14" s="363">
        <v>190511.47</v>
      </c>
      <c r="O14" s="364">
        <v>29.84</v>
      </c>
      <c r="P14" s="365">
        <f t="shared" si="0"/>
        <v>190541.31</v>
      </c>
      <c r="Q14" s="527"/>
      <c r="R14" s="378"/>
      <c r="S14" s="365">
        <f t="shared" si="2"/>
        <v>190541.31</v>
      </c>
      <c r="T14" s="175"/>
      <c r="U14" s="378">
        <v>35840</v>
      </c>
      <c r="V14" s="364"/>
      <c r="W14" s="452">
        <f t="shared" si="3"/>
        <v>35840</v>
      </c>
      <c r="X14" s="428">
        <f t="shared" si="5"/>
        <v>154701.31</v>
      </c>
    </row>
    <row r="15" spans="1:26" ht="15.75" customHeight="1" x14ac:dyDescent="0.3">
      <c r="A15" s="137" t="s">
        <v>307</v>
      </c>
      <c r="B15" s="135" t="s">
        <v>300</v>
      </c>
      <c r="C15" s="526" t="s">
        <v>185</v>
      </c>
      <c r="D15" s="137" t="s">
        <v>186</v>
      </c>
      <c r="E15" s="137" t="s">
        <v>281</v>
      </c>
      <c r="F15" s="137" t="s">
        <v>282</v>
      </c>
      <c r="G15" s="135" t="s">
        <v>7</v>
      </c>
      <c r="H15" s="296">
        <v>0.05</v>
      </c>
      <c r="I15" s="296">
        <v>0.1265</v>
      </c>
      <c r="J15" s="169">
        <v>45565</v>
      </c>
      <c r="K15" s="169">
        <v>45565</v>
      </c>
      <c r="L15" s="169">
        <v>44279</v>
      </c>
      <c r="M15" s="137" t="s">
        <v>283</v>
      </c>
      <c r="N15" s="363">
        <v>1378.43</v>
      </c>
      <c r="O15" s="364"/>
      <c r="P15" s="365">
        <f t="shared" si="0"/>
        <v>1378.43</v>
      </c>
      <c r="Q15" s="527"/>
      <c r="R15" s="378"/>
      <c r="S15" s="365">
        <f t="shared" si="2"/>
        <v>1378.43</v>
      </c>
      <c r="T15" s="175"/>
      <c r="U15" s="378">
        <v>1378.43</v>
      </c>
      <c r="V15" s="364"/>
      <c r="W15" s="452">
        <f t="shared" si="3"/>
        <v>1378.43</v>
      </c>
      <c r="X15" s="428">
        <f t="shared" si="5"/>
        <v>0</v>
      </c>
    </row>
    <row r="16" spans="1:26" ht="15.75" customHeight="1" x14ac:dyDescent="0.3">
      <c r="A16" s="137" t="s">
        <v>308</v>
      </c>
      <c r="B16" s="135" t="s">
        <v>301</v>
      </c>
      <c r="C16" s="526" t="s">
        <v>185</v>
      </c>
      <c r="D16" s="137" t="s">
        <v>186</v>
      </c>
      <c r="E16" s="137" t="s">
        <v>284</v>
      </c>
      <c r="F16" s="137" t="s">
        <v>285</v>
      </c>
      <c r="G16" s="135" t="s">
        <v>7</v>
      </c>
      <c r="H16" s="296">
        <v>0.05</v>
      </c>
      <c r="I16" s="296">
        <v>0.1265</v>
      </c>
      <c r="J16" s="169">
        <v>45565</v>
      </c>
      <c r="K16" s="169">
        <v>45565</v>
      </c>
      <c r="L16" s="169">
        <v>44279</v>
      </c>
      <c r="M16" s="137" t="s">
        <v>286</v>
      </c>
      <c r="N16" s="363">
        <v>2043.95</v>
      </c>
      <c r="O16" s="364"/>
      <c r="P16" s="365">
        <f t="shared" si="0"/>
        <v>2043.95</v>
      </c>
      <c r="Q16" s="527"/>
      <c r="R16" s="378"/>
      <c r="S16" s="365">
        <f t="shared" si="2"/>
        <v>2043.95</v>
      </c>
      <c r="T16" s="175"/>
      <c r="U16" s="378">
        <v>2043.95</v>
      </c>
      <c r="V16" s="364"/>
      <c r="W16" s="452">
        <f t="shared" si="3"/>
        <v>2043.95</v>
      </c>
      <c r="X16" s="428">
        <f t="shared" si="5"/>
        <v>0</v>
      </c>
    </row>
    <row r="17" spans="1:25" ht="15.75" customHeight="1" x14ac:dyDescent="0.3">
      <c r="A17" s="137" t="s">
        <v>309</v>
      </c>
      <c r="B17" s="135" t="s">
        <v>302</v>
      </c>
      <c r="C17" s="526" t="s">
        <v>185</v>
      </c>
      <c r="D17" s="137" t="s">
        <v>186</v>
      </c>
      <c r="E17" s="137" t="s">
        <v>287</v>
      </c>
      <c r="F17" s="137" t="s">
        <v>288</v>
      </c>
      <c r="G17" s="135" t="s">
        <v>7</v>
      </c>
      <c r="H17" s="296">
        <v>0.05</v>
      </c>
      <c r="I17" s="296">
        <v>0.1265</v>
      </c>
      <c r="J17" s="169">
        <v>45565</v>
      </c>
      <c r="K17" s="169">
        <v>45565</v>
      </c>
      <c r="L17" s="169">
        <v>44279</v>
      </c>
      <c r="M17" s="137" t="s">
        <v>289</v>
      </c>
      <c r="N17" s="363">
        <v>6892.8600000000006</v>
      </c>
      <c r="O17" s="364"/>
      <c r="P17" s="365">
        <f t="shared" si="0"/>
        <v>6892.8600000000006</v>
      </c>
      <c r="Q17" s="527"/>
      <c r="R17" s="378"/>
      <c r="S17" s="365">
        <f t="shared" si="2"/>
        <v>6892.8600000000006</v>
      </c>
      <c r="T17" s="175"/>
      <c r="U17" s="378"/>
      <c r="V17" s="364"/>
      <c r="W17" s="452"/>
      <c r="X17" s="428">
        <f t="shared" si="5"/>
        <v>6892.8600000000006</v>
      </c>
    </row>
    <row r="18" spans="1:25" ht="15.75" customHeight="1" x14ac:dyDescent="0.3">
      <c r="A18" s="137">
        <v>4464</v>
      </c>
      <c r="B18" s="135" t="s">
        <v>239</v>
      </c>
      <c r="C18" s="289" t="s">
        <v>235</v>
      </c>
      <c r="D18" s="137" t="s">
        <v>175</v>
      </c>
      <c r="E18" s="137" t="s">
        <v>225</v>
      </c>
      <c r="F18" s="137" t="s">
        <v>226</v>
      </c>
      <c r="G18" s="135" t="s">
        <v>7</v>
      </c>
      <c r="H18" s="296">
        <v>0.05</v>
      </c>
      <c r="I18" s="296">
        <v>0.1265</v>
      </c>
      <c r="J18" s="169">
        <v>45199</v>
      </c>
      <c r="K18" s="169">
        <v>45199</v>
      </c>
      <c r="L18" s="169">
        <v>44201</v>
      </c>
      <c r="M18" s="137" t="s">
        <v>234</v>
      </c>
      <c r="N18" s="379">
        <v>29452.75</v>
      </c>
      <c r="O18" s="380"/>
      <c r="P18" s="381">
        <f t="shared" si="0"/>
        <v>29452.75</v>
      </c>
      <c r="Q18" s="130"/>
      <c r="R18" s="409"/>
      <c r="S18" s="381">
        <f t="shared" si="2"/>
        <v>29452.75</v>
      </c>
      <c r="T18" s="175"/>
      <c r="U18" s="409">
        <v>29452.75</v>
      </c>
      <c r="V18" s="380"/>
      <c r="W18" s="453">
        <f t="shared" si="3"/>
        <v>29452.75</v>
      </c>
      <c r="X18" s="456">
        <f>S18-W18</f>
        <v>0</v>
      </c>
      <c r="Y18" s="135" t="s">
        <v>326</v>
      </c>
    </row>
    <row r="19" spans="1:25" ht="15.75" customHeight="1" thickBot="1" x14ac:dyDescent="0.35">
      <c r="C19" s="371"/>
      <c r="D19" s="182"/>
      <c r="E19" s="182"/>
      <c r="J19" s="198"/>
      <c r="K19" s="198"/>
      <c r="L19" s="198"/>
      <c r="M19" s="224" t="s">
        <v>38</v>
      </c>
      <c r="N19" s="366">
        <f>SUM(N7:N18)</f>
        <v>394166.56</v>
      </c>
      <c r="O19" s="367">
        <f>SUM(O7:O18)</f>
        <v>692.85</v>
      </c>
      <c r="P19" s="368">
        <f>SUM(P7:P18)</f>
        <v>394859.41</v>
      </c>
      <c r="Q19" s="130"/>
      <c r="R19" s="366">
        <f>SUM(R7:R18)</f>
        <v>0</v>
      </c>
      <c r="S19" s="368">
        <f>SUM(S7:S18)</f>
        <v>394859.41</v>
      </c>
      <c r="T19" s="175"/>
      <c r="U19" s="366">
        <f>SUM(U7:U18)</f>
        <v>96108.930000000008</v>
      </c>
      <c r="V19" s="367">
        <f>SUM(V7:V18)</f>
        <v>0</v>
      </c>
      <c r="W19" s="454">
        <f>SUM(W7:W18)</f>
        <v>96108.930000000008</v>
      </c>
      <c r="X19" s="457">
        <f>SUM(X7:X18)</f>
        <v>298750.48</v>
      </c>
    </row>
    <row r="20" spans="1:25" ht="15.75" customHeight="1" thickTop="1" x14ac:dyDescent="0.3">
      <c r="C20" s="371"/>
      <c r="D20" s="182"/>
      <c r="E20" s="182"/>
      <c r="M20" s="224"/>
      <c r="N20" s="171"/>
      <c r="O20" s="171"/>
      <c r="P20" s="171"/>
      <c r="R20" s="171"/>
      <c r="S20" s="171"/>
      <c r="T20" s="170"/>
    </row>
    <row r="21" spans="1:25" ht="15.75" customHeight="1" x14ac:dyDescent="0.3">
      <c r="C21" s="371"/>
      <c r="D21" s="182"/>
      <c r="E21" s="182"/>
      <c r="M21" s="224"/>
      <c r="N21" s="171"/>
      <c r="O21" s="171"/>
      <c r="P21" s="171"/>
      <c r="R21" s="171"/>
      <c r="S21" s="171"/>
      <c r="T21" s="170"/>
      <c r="U21" s="141"/>
    </row>
    <row r="22" spans="1:25" ht="15.75" customHeight="1" x14ac:dyDescent="0.3">
      <c r="B22" s="132" t="s">
        <v>111</v>
      </c>
      <c r="C22" s="182"/>
      <c r="D22" s="182"/>
      <c r="E22" s="182"/>
      <c r="M22" s="224"/>
      <c r="N22" s="171"/>
      <c r="O22" s="171"/>
      <c r="P22" s="171"/>
      <c r="R22" s="171"/>
      <c r="S22" s="171"/>
      <c r="T22" s="170"/>
      <c r="U22" s="141"/>
    </row>
    <row r="23" spans="1:25" ht="15.75" customHeight="1" x14ac:dyDescent="0.3">
      <c r="B23" s="596" t="s">
        <v>253</v>
      </c>
      <c r="C23" s="596"/>
      <c r="D23" s="596"/>
      <c r="E23" s="596"/>
      <c r="F23" s="596"/>
      <c r="G23" s="596"/>
      <c r="H23" s="176"/>
      <c r="I23" s="176"/>
      <c r="J23" s="176"/>
      <c r="M23" s="224"/>
      <c r="N23" s="171"/>
      <c r="O23" s="171"/>
      <c r="P23" s="171"/>
      <c r="R23" s="171"/>
      <c r="S23" s="171"/>
      <c r="T23" s="170"/>
      <c r="U23" s="141"/>
    </row>
    <row r="24" spans="1:25" ht="15.75" customHeight="1" x14ac:dyDescent="0.3">
      <c r="C24" s="182"/>
      <c r="D24" s="182"/>
      <c r="E24" s="182"/>
      <c r="M24" s="224"/>
      <c r="N24" s="171"/>
      <c r="O24" s="171"/>
      <c r="P24" s="171"/>
      <c r="R24" s="171"/>
      <c r="S24" s="171"/>
      <c r="T24" s="170"/>
      <c r="U24" s="141"/>
    </row>
    <row r="25" spans="1:25" ht="15.75" customHeight="1" x14ac:dyDescent="0.3">
      <c r="B25" s="596" t="s">
        <v>115</v>
      </c>
      <c r="C25" s="596"/>
      <c r="D25" s="596"/>
      <c r="E25" s="596"/>
      <c r="F25" s="596"/>
      <c r="G25" s="596"/>
      <c r="H25" s="176"/>
      <c r="I25" s="176"/>
      <c r="J25" s="176"/>
      <c r="M25" s="224"/>
      <c r="N25" s="171"/>
      <c r="O25" s="171"/>
      <c r="P25" s="171"/>
      <c r="R25" s="171"/>
      <c r="S25" s="171"/>
      <c r="T25" s="170"/>
      <c r="U25" s="141"/>
    </row>
    <row r="26" spans="1:25" ht="15.75" customHeight="1" x14ac:dyDescent="0.3">
      <c r="B26" s="176"/>
      <c r="C26" s="176"/>
      <c r="D26" s="176"/>
      <c r="E26" s="176"/>
      <c r="F26" s="177"/>
      <c r="G26" s="176"/>
      <c r="H26" s="176"/>
      <c r="I26" s="176"/>
      <c r="J26" s="176"/>
      <c r="M26" s="224"/>
      <c r="N26" s="171"/>
      <c r="O26" s="171"/>
      <c r="P26" s="171"/>
      <c r="R26" s="171"/>
      <c r="S26" s="171"/>
      <c r="T26" s="170"/>
      <c r="U26" s="141"/>
    </row>
    <row r="27" spans="1:25" ht="15.75" customHeight="1" x14ac:dyDescent="0.3">
      <c r="B27" s="596" t="s">
        <v>136</v>
      </c>
      <c r="C27" s="596"/>
      <c r="D27" s="596"/>
      <c r="E27" s="596"/>
      <c r="F27" s="596"/>
      <c r="G27" s="596"/>
      <c r="H27" s="176"/>
      <c r="I27" s="176"/>
      <c r="J27" s="176"/>
      <c r="M27" s="224"/>
      <c r="N27" s="171"/>
      <c r="O27" s="171"/>
      <c r="P27" s="171"/>
      <c r="R27" s="171"/>
      <c r="S27" s="171"/>
      <c r="T27" s="170"/>
      <c r="U27" s="141"/>
    </row>
    <row r="28" spans="1:25" ht="15.75" customHeight="1" x14ac:dyDescent="0.3">
      <c r="B28" s="609" t="s">
        <v>135</v>
      </c>
      <c r="C28" s="596"/>
      <c r="D28" s="596"/>
      <c r="E28" s="596"/>
      <c r="F28" s="596"/>
      <c r="G28" s="596"/>
      <c r="H28" s="176"/>
      <c r="I28" s="176"/>
      <c r="J28" s="176"/>
      <c r="M28" s="224"/>
      <c r="N28" s="171"/>
      <c r="O28" s="171"/>
      <c r="P28" s="171"/>
      <c r="R28" s="171"/>
      <c r="S28" s="171"/>
      <c r="T28" s="170"/>
      <c r="U28" s="141"/>
    </row>
    <row r="29" spans="1:25" ht="15.75" customHeight="1" x14ac:dyDescent="0.3">
      <c r="B29" s="176"/>
      <c r="C29" s="176"/>
      <c r="D29" s="176"/>
      <c r="E29" s="176"/>
      <c r="F29" s="177"/>
      <c r="G29" s="176"/>
      <c r="H29" s="176"/>
      <c r="I29" s="176"/>
      <c r="J29" s="176"/>
      <c r="M29" s="224"/>
      <c r="N29" s="171"/>
      <c r="O29" s="171"/>
      <c r="P29" s="171"/>
      <c r="R29" s="171"/>
      <c r="S29" s="171"/>
      <c r="T29" s="170"/>
      <c r="U29" s="141"/>
    </row>
    <row r="30" spans="1:25" ht="15.75" customHeight="1" x14ac:dyDescent="0.3">
      <c r="B30" s="131" t="s">
        <v>98</v>
      </c>
      <c r="C30" s="180" t="s">
        <v>101</v>
      </c>
      <c r="D30" s="180" t="s">
        <v>102</v>
      </c>
      <c r="E30" s="180"/>
      <c r="F30" s="177"/>
      <c r="G30" s="176"/>
      <c r="H30" s="176"/>
      <c r="I30" s="176"/>
      <c r="J30" s="176"/>
      <c r="M30" s="224"/>
      <c r="N30" s="171"/>
      <c r="O30" s="171"/>
      <c r="P30" s="171"/>
      <c r="R30" s="171"/>
      <c r="S30" s="171"/>
      <c r="T30" s="170"/>
      <c r="U30" s="141"/>
    </row>
    <row r="31" spans="1:25" ht="15.75" customHeight="1" x14ac:dyDescent="0.3">
      <c r="B31" s="135" t="s">
        <v>99</v>
      </c>
      <c r="C31" s="182" t="s">
        <v>207</v>
      </c>
      <c r="D31" s="182" t="s">
        <v>105</v>
      </c>
      <c r="E31" s="182"/>
      <c r="M31" s="224"/>
      <c r="N31" s="171"/>
      <c r="O31" s="171"/>
      <c r="P31" s="171"/>
      <c r="R31" s="171"/>
      <c r="S31" s="171"/>
      <c r="T31" s="170"/>
      <c r="U31" s="141"/>
    </row>
    <row r="32" spans="1:25" ht="15.75" customHeight="1" x14ac:dyDescent="0.3">
      <c r="B32" s="173" t="s">
        <v>100</v>
      </c>
      <c r="C32" s="182" t="s">
        <v>177</v>
      </c>
      <c r="D32" s="182" t="s">
        <v>208</v>
      </c>
      <c r="E32" s="182"/>
      <c r="M32" s="224"/>
      <c r="N32" s="171"/>
      <c r="O32" s="171"/>
      <c r="P32" s="171"/>
      <c r="R32" s="171"/>
      <c r="S32" s="171"/>
      <c r="T32" s="170"/>
      <c r="U32" s="141"/>
    </row>
    <row r="33" spans="2:21" ht="15.75" customHeight="1" x14ac:dyDescent="0.3">
      <c r="B33" s="135" t="s">
        <v>237</v>
      </c>
      <c r="C33" s="182" t="s">
        <v>205</v>
      </c>
      <c r="D33" s="182" t="s">
        <v>206</v>
      </c>
      <c r="E33" s="182"/>
      <c r="M33" s="224"/>
      <c r="N33" s="171"/>
      <c r="O33" s="171"/>
      <c r="P33" s="171"/>
      <c r="R33" s="171"/>
      <c r="S33" s="171"/>
      <c r="T33" s="170"/>
      <c r="U33" s="141"/>
    </row>
    <row r="34" spans="2:21" ht="15.75" customHeight="1" x14ac:dyDescent="0.3">
      <c r="B34" s="135" t="s">
        <v>236</v>
      </c>
      <c r="C34" s="182" t="s">
        <v>205</v>
      </c>
      <c r="D34" s="182" t="s">
        <v>206</v>
      </c>
      <c r="E34" s="182"/>
      <c r="M34" s="224"/>
      <c r="N34" s="171"/>
      <c r="O34" s="171"/>
      <c r="P34" s="171"/>
      <c r="R34" s="171"/>
      <c r="S34" s="171"/>
      <c r="T34" s="170"/>
      <c r="U34" s="141"/>
    </row>
    <row r="35" spans="2:21" ht="15.75" customHeight="1" x14ac:dyDescent="0.3">
      <c r="E35" s="182"/>
      <c r="M35" s="224"/>
      <c r="N35" s="171"/>
      <c r="O35" s="171"/>
      <c r="P35" s="171"/>
      <c r="R35" s="171"/>
      <c r="S35" s="171"/>
      <c r="T35" s="170"/>
      <c r="U35" s="141"/>
    </row>
    <row r="36" spans="2:21" ht="15.75" customHeight="1" x14ac:dyDescent="0.3">
      <c r="C36" s="182"/>
      <c r="D36" s="182"/>
      <c r="E36" s="182"/>
      <c r="M36" s="224"/>
      <c r="N36" s="171"/>
      <c r="O36" s="171"/>
      <c r="P36" s="171"/>
      <c r="R36" s="171"/>
      <c r="S36" s="171"/>
      <c r="T36" s="170"/>
      <c r="U36" s="141"/>
    </row>
    <row r="37" spans="2:21" ht="15.75" customHeight="1" x14ac:dyDescent="0.3">
      <c r="B37" s="592" t="s">
        <v>269</v>
      </c>
      <c r="C37" s="592"/>
      <c r="D37" s="592"/>
      <c r="E37" s="592"/>
      <c r="F37" s="592"/>
      <c r="G37" s="592"/>
      <c r="H37" s="592"/>
      <c r="I37" s="592"/>
      <c r="M37" s="224"/>
      <c r="N37" s="171"/>
      <c r="O37" s="171"/>
      <c r="P37" s="171"/>
      <c r="R37" s="171"/>
      <c r="S37" s="171"/>
      <c r="T37" s="170"/>
      <c r="U37" s="141"/>
    </row>
    <row r="38" spans="2:21" ht="15.75" customHeight="1" x14ac:dyDescent="0.3">
      <c r="B38" s="128" t="s">
        <v>270</v>
      </c>
      <c r="C38" s="182"/>
      <c r="D38" s="182"/>
      <c r="E38" s="182"/>
      <c r="M38" s="224"/>
      <c r="N38" s="171"/>
      <c r="O38" s="171"/>
      <c r="P38" s="171"/>
      <c r="R38" s="171"/>
      <c r="S38" s="171"/>
      <c r="T38" s="170"/>
      <c r="U38" s="141"/>
    </row>
    <row r="39" spans="2:21" ht="15.75" customHeight="1" x14ac:dyDescent="0.3">
      <c r="B39" s="192"/>
      <c r="C39" s="216"/>
      <c r="D39" s="216"/>
      <c r="E39" s="216"/>
      <c r="F39" s="216"/>
      <c r="G39" s="192"/>
      <c r="H39" s="192"/>
      <c r="I39" s="192"/>
      <c r="J39" s="192"/>
      <c r="K39" s="192"/>
      <c r="L39" s="192"/>
      <c r="M39" s="192"/>
      <c r="N39" s="192"/>
      <c r="O39" s="141"/>
      <c r="P39" s="141"/>
      <c r="Q39" s="141"/>
      <c r="R39" s="141"/>
      <c r="S39" s="141"/>
      <c r="U39" s="141"/>
    </row>
    <row r="40" spans="2:21" ht="15.75" customHeight="1" x14ac:dyDescent="0.3">
      <c r="O40" s="184"/>
      <c r="P40" s="184"/>
      <c r="Q40" s="184"/>
      <c r="R40" s="297" t="s">
        <v>256</v>
      </c>
      <c r="S40" s="187"/>
      <c r="T40" s="197"/>
    </row>
    <row r="41" spans="2:21" ht="15.75" customHeight="1" x14ac:dyDescent="0.3">
      <c r="B41" s="188" t="s">
        <v>255</v>
      </c>
      <c r="C41" s="190" t="s">
        <v>2</v>
      </c>
      <c r="D41" s="190"/>
      <c r="E41" s="190"/>
      <c r="F41" s="570" t="s">
        <v>34</v>
      </c>
      <c r="G41" s="190" t="s">
        <v>35</v>
      </c>
      <c r="H41" s="190"/>
      <c r="I41" s="190"/>
      <c r="J41" s="190"/>
      <c r="K41" s="190"/>
      <c r="L41" s="190"/>
      <c r="M41" s="190" t="s">
        <v>36</v>
      </c>
      <c r="N41" s="190" t="s">
        <v>37</v>
      </c>
      <c r="O41" s="191"/>
      <c r="P41" s="191"/>
      <c r="Q41" s="191"/>
      <c r="R41" s="192" t="s">
        <v>81</v>
      </c>
      <c r="S41" s="192"/>
    </row>
    <row r="42" spans="2:21" ht="15.75" customHeight="1" x14ac:dyDescent="0.3">
      <c r="B42" s="194"/>
      <c r="C42" s="146"/>
      <c r="D42" s="146"/>
      <c r="E42" s="146"/>
      <c r="F42" s="571"/>
      <c r="G42" s="146"/>
      <c r="H42" s="146"/>
      <c r="I42" s="146"/>
      <c r="J42" s="146"/>
      <c r="K42" s="146"/>
      <c r="L42" s="146"/>
      <c r="M42" s="146"/>
      <c r="N42" s="146"/>
      <c r="O42" s="136"/>
      <c r="P42" s="136"/>
      <c r="Q42" s="136"/>
      <c r="R42" s="300"/>
      <c r="S42" s="301"/>
      <c r="T42" s="197"/>
    </row>
    <row r="43" spans="2:21" ht="15.75" customHeight="1" x14ac:dyDescent="0.3">
      <c r="B43" s="194"/>
      <c r="C43" s="146"/>
      <c r="D43" s="146"/>
      <c r="E43" s="146"/>
      <c r="F43" s="571"/>
      <c r="G43" s="146"/>
      <c r="H43" s="146"/>
      <c r="I43" s="146"/>
      <c r="J43" s="146"/>
      <c r="K43" s="146"/>
      <c r="L43" s="146"/>
      <c r="M43" s="146"/>
      <c r="N43" s="146"/>
      <c r="O43" s="136"/>
      <c r="P43" s="136"/>
      <c r="Q43" s="136"/>
      <c r="R43" s="300"/>
      <c r="S43" s="301"/>
      <c r="T43" s="197"/>
    </row>
    <row r="44" spans="2:21" ht="15.75" customHeight="1" x14ac:dyDescent="0.3">
      <c r="B44" s="194"/>
      <c r="C44" s="510"/>
      <c r="D44" s="510"/>
      <c r="E44" s="510"/>
      <c r="F44" s="571"/>
      <c r="G44" s="510"/>
      <c r="H44" s="510"/>
      <c r="I44" s="510"/>
      <c r="J44" s="510"/>
      <c r="K44" s="510"/>
      <c r="L44" s="510"/>
      <c r="M44" s="510"/>
      <c r="N44" s="510"/>
      <c r="O44" s="136"/>
      <c r="P44" s="136"/>
      <c r="Q44" s="136"/>
      <c r="R44" s="300"/>
      <c r="S44" s="301"/>
      <c r="T44" s="197"/>
    </row>
    <row r="45" spans="2:21" ht="15.75" customHeight="1" x14ac:dyDescent="0.3">
      <c r="B45" s="194"/>
      <c r="C45" s="510"/>
      <c r="D45" s="510"/>
      <c r="E45" s="510"/>
      <c r="F45" s="571"/>
      <c r="G45" s="510"/>
      <c r="H45" s="510"/>
      <c r="I45" s="510"/>
      <c r="J45" s="510"/>
      <c r="K45" s="510"/>
      <c r="L45" s="510"/>
      <c r="M45" s="510"/>
      <c r="N45" s="510"/>
      <c r="O45" s="136"/>
      <c r="P45" s="136"/>
      <c r="Q45" s="136"/>
      <c r="R45" s="300"/>
      <c r="S45" s="301"/>
      <c r="T45" s="197"/>
    </row>
    <row r="46" spans="2:21" ht="15.75" customHeight="1" x14ac:dyDescent="0.3">
      <c r="B46" s="194"/>
      <c r="C46" s="510"/>
      <c r="D46" s="510"/>
      <c r="E46" s="510"/>
      <c r="F46" s="571"/>
      <c r="G46" s="510"/>
      <c r="H46" s="510"/>
      <c r="I46" s="510"/>
      <c r="J46" s="510"/>
      <c r="K46" s="510"/>
      <c r="L46" s="510"/>
      <c r="M46" s="510"/>
      <c r="N46" s="510"/>
      <c r="O46" s="136"/>
      <c r="P46" s="136"/>
      <c r="Q46" s="136"/>
      <c r="R46" s="300"/>
      <c r="S46" s="301"/>
      <c r="T46" s="197"/>
    </row>
    <row r="47" spans="2:21" ht="15.75" customHeight="1" x14ac:dyDescent="0.3">
      <c r="B47" s="194"/>
      <c r="C47" s="524"/>
      <c r="D47" s="524"/>
      <c r="E47" s="524"/>
      <c r="F47" s="571"/>
      <c r="G47" s="524"/>
      <c r="H47" s="524"/>
      <c r="I47" s="524"/>
      <c r="J47" s="524"/>
      <c r="K47" s="524"/>
      <c r="L47" s="524"/>
      <c r="M47" s="524"/>
      <c r="N47" s="524"/>
      <c r="O47" s="136"/>
      <c r="P47" s="136"/>
      <c r="Q47" s="136"/>
      <c r="R47" s="300"/>
      <c r="S47" s="301"/>
      <c r="T47" s="197"/>
    </row>
    <row r="48" spans="2:21" ht="15.75" customHeight="1" x14ac:dyDescent="0.3">
      <c r="B48" s="194"/>
      <c r="C48" s="510"/>
      <c r="D48" s="510"/>
      <c r="E48" s="510"/>
      <c r="F48" s="571"/>
      <c r="G48" s="510"/>
      <c r="H48" s="510"/>
      <c r="I48" s="510"/>
      <c r="J48" s="510"/>
      <c r="K48" s="510"/>
      <c r="L48" s="510"/>
      <c r="M48" s="510"/>
      <c r="N48" s="510"/>
      <c r="O48" s="136"/>
      <c r="P48" s="136"/>
      <c r="Q48" s="136"/>
      <c r="R48" s="300"/>
      <c r="S48" s="301"/>
      <c r="T48" s="197"/>
    </row>
    <row r="49" spans="2:23" ht="15.75" customHeight="1" x14ac:dyDescent="0.3">
      <c r="B49" s="147"/>
      <c r="C49" s="146"/>
      <c r="D49" s="146"/>
      <c r="E49" s="146"/>
      <c r="F49" s="571"/>
    </row>
    <row r="50" spans="2:23" ht="15.75" customHeight="1" x14ac:dyDescent="0.3">
      <c r="B50" s="147"/>
      <c r="C50" s="146"/>
      <c r="D50" s="146"/>
      <c r="E50" s="146"/>
      <c r="F50" s="571"/>
    </row>
    <row r="51" spans="2:23" ht="15.75" customHeight="1" x14ac:dyDescent="0.3">
      <c r="B51" s="147"/>
      <c r="C51" s="146"/>
      <c r="D51" s="146"/>
      <c r="E51" s="146"/>
      <c r="F51" s="571"/>
    </row>
    <row r="52" spans="2:23" ht="15.75" customHeight="1" x14ac:dyDescent="0.3">
      <c r="B52" s="147"/>
      <c r="C52" s="146"/>
      <c r="D52" s="146"/>
      <c r="E52" s="146"/>
      <c r="F52" s="571"/>
      <c r="P52" s="144"/>
      <c r="Q52" s="144"/>
      <c r="R52" s="144"/>
      <c r="S52" s="144"/>
      <c r="T52" s="147"/>
      <c r="V52" s="427" t="s">
        <v>230</v>
      </c>
      <c r="W52" s="171">
        <f>W19</f>
        <v>96108.930000000008</v>
      </c>
    </row>
    <row r="53" spans="2:23" ht="15.75" customHeight="1" x14ac:dyDescent="0.3">
      <c r="P53" s="165"/>
      <c r="Q53" s="144"/>
      <c r="R53" s="144"/>
      <c r="S53" s="144"/>
      <c r="T53" s="164"/>
    </row>
    <row r="54" spans="2:23" ht="15.75" customHeight="1" x14ac:dyDescent="0.3"/>
    <row r="55" spans="2:23" ht="15.75" customHeight="1" x14ac:dyDescent="0.3"/>
    <row r="56" spans="2:23" ht="15.75" customHeight="1" x14ac:dyDescent="0.3"/>
    <row r="57" spans="2:23" ht="15.75" customHeight="1" x14ac:dyDescent="0.3"/>
    <row r="58" spans="2:23" ht="15.75" customHeight="1" x14ac:dyDescent="0.3"/>
    <row r="59" spans="2:23" ht="15.75" customHeight="1" x14ac:dyDescent="0.3"/>
    <row r="60" spans="2:23" ht="15.75" customHeight="1" x14ac:dyDescent="0.3"/>
    <row r="61" spans="2:23" ht="15.75" customHeight="1" x14ac:dyDescent="0.3"/>
    <row r="62" spans="2:23" ht="15.75" customHeight="1" x14ac:dyDescent="0.3"/>
    <row r="63" spans="2:23" ht="15.75" customHeight="1" x14ac:dyDescent="0.3"/>
    <row r="64" spans="2:23" ht="15.75" customHeight="1" x14ac:dyDescent="0.3"/>
    <row r="65" ht="15.75" customHeight="1" x14ac:dyDescent="0.3"/>
    <row r="66" ht="15.75" customHeight="1" x14ac:dyDescent="0.3"/>
    <row r="67" ht="15.75" customHeight="1" x14ac:dyDescent="0.3"/>
  </sheetData>
  <mergeCells count="7">
    <mergeCell ref="U4:W4"/>
    <mergeCell ref="U5:W5"/>
    <mergeCell ref="B37:I37"/>
    <mergeCell ref="B28:G28"/>
    <mergeCell ref="B23:G23"/>
    <mergeCell ref="B25:G25"/>
    <mergeCell ref="B27:G27"/>
  </mergeCells>
  <conditionalFormatting sqref="A7:P8 R7:S9 U7:X9 A11:P18 N9:P9 U11:X18 R11:S18">
    <cfRule type="expression" dxfId="171" priority="8">
      <formula>MOD(ROW(),2)=0</formula>
    </cfRule>
  </conditionalFormatting>
  <conditionalFormatting sqref="A10:P10 R10:S10 U10:X10">
    <cfRule type="expression" dxfId="170" priority="6">
      <formula>MOD(ROW(),2)=0</formula>
    </cfRule>
  </conditionalFormatting>
  <conditionalFormatting sqref="A9">
    <cfRule type="expression" dxfId="169" priority="4">
      <formula>MOD(ROW(),2)=0</formula>
    </cfRule>
  </conditionalFormatting>
  <conditionalFormatting sqref="B9:E9 J9:M9 G9">
    <cfRule type="expression" dxfId="168" priority="3">
      <formula>MOD(ROW(),2)=0</formula>
    </cfRule>
  </conditionalFormatting>
  <conditionalFormatting sqref="H9:I9">
    <cfRule type="expression" dxfId="167" priority="2">
      <formula>MOD(ROW(),2)=0</formula>
    </cfRule>
  </conditionalFormatting>
  <conditionalFormatting sqref="F9">
    <cfRule type="expression" dxfId="166" priority="1">
      <formula>MOD(ROW(),2)=0</formula>
    </cfRule>
  </conditionalFormatting>
  <hyperlinks>
    <hyperlink ref="B28" r:id="rId1" xr:uid="{00000000-0004-0000-1200-000000000000}"/>
  </hyperlinks>
  <printOptions horizontalCentered="1" gridLines="1"/>
  <pageMargins left="0" right="0" top="0.75" bottom="0.75" header="0.3" footer="0.3"/>
  <pageSetup scale="52"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pageSetUpPr fitToPage="1"/>
  </sheetPr>
  <dimension ref="A1:Y73"/>
  <sheetViews>
    <sheetView showGridLines="0" zoomScale="80" zoomScaleNormal="80" workbookViewId="0">
      <pane xSplit="2" ySplit="6" topLeftCell="H7" activePane="bottomRight" state="frozen"/>
      <selection activeCell="H1" sqref="H1:I1048576"/>
      <selection pane="topRight" activeCell="H1" sqref="H1:I1048576"/>
      <selection pane="bottomLeft" activeCell="H1" sqref="H1:I1048576"/>
      <selection pane="bottomRight" activeCell="S21" sqref="S21"/>
    </sheetView>
  </sheetViews>
  <sheetFormatPr defaultColWidth="9.109375" defaultRowHeight="14.4" x14ac:dyDescent="0.3"/>
  <cols>
    <col min="1" max="1" width="7.88671875" style="137" customWidth="1"/>
    <col min="2" max="2" width="68.88671875" style="135" customWidth="1"/>
    <col min="3" max="3" width="51.109375" style="135" customWidth="1"/>
    <col min="4" max="4" width="14.5546875" style="135" customWidth="1"/>
    <col min="5" max="5" width="13.33203125" style="135" customWidth="1"/>
    <col min="6" max="6" width="19.109375" style="135" bestFit="1" customWidth="1"/>
    <col min="7" max="7" width="23" style="135" bestFit="1" customWidth="1"/>
    <col min="8" max="8" width="12.109375" style="137" customWidth="1"/>
    <col min="9" max="9" width="14.109375" style="137" customWidth="1"/>
    <col min="10" max="10" width="14.33203125" style="135" customWidth="1"/>
    <col min="11" max="11" width="17.5546875" style="135" customWidth="1"/>
    <col min="12" max="12" width="10" style="135" customWidth="1"/>
    <col min="13" max="13" width="20" style="135" customWidth="1"/>
    <col min="14" max="14" width="15.88671875" style="135" bestFit="1" customWidth="1"/>
    <col min="15" max="15" width="12.88671875" style="135" bestFit="1" customWidth="1"/>
    <col min="16" max="16" width="15.88671875" style="135" bestFit="1" customWidth="1"/>
    <col min="17" max="17" width="3.6640625" style="144" customWidth="1"/>
    <col min="18" max="18" width="15.88671875" style="135" customWidth="1"/>
    <col min="19" max="19" width="16" style="135" customWidth="1"/>
    <col min="20" max="20" width="3.6640625" style="135" customWidth="1"/>
    <col min="21" max="21" width="16.6640625" style="135" customWidth="1"/>
    <col min="22" max="22" width="14.109375" style="135" customWidth="1"/>
    <col min="23" max="23" width="17.33203125" style="135" customWidth="1"/>
    <col min="24" max="24" width="14.33203125" style="135" customWidth="1"/>
    <col min="25" max="16384" width="9.109375" style="135"/>
  </cols>
  <sheetData>
    <row r="1" spans="1:25" ht="15.75" customHeight="1" x14ac:dyDescent="0.3">
      <c r="A1" s="132" t="s">
        <v>40</v>
      </c>
    </row>
    <row r="2" spans="1:25" ht="15.75" customHeight="1" x14ac:dyDescent="0.3">
      <c r="A2" s="138" t="str">
        <f>'#0664 Academy Positive Learning'!A2</f>
        <v>Federal Grant Allocations/Reimbursements as of: 03/31/2024</v>
      </c>
      <c r="B2" s="199"/>
      <c r="N2" s="140"/>
      <c r="O2" s="140"/>
      <c r="R2" s="141"/>
      <c r="S2" s="141"/>
      <c r="T2" s="141"/>
    </row>
    <row r="3" spans="1:25" ht="15.75" customHeight="1" x14ac:dyDescent="0.3">
      <c r="A3" s="142" t="s">
        <v>55</v>
      </c>
      <c r="B3" s="132"/>
      <c r="D3" s="132"/>
      <c r="E3" s="132"/>
      <c r="F3" s="132"/>
      <c r="R3" s="141"/>
      <c r="S3" s="141"/>
      <c r="T3" s="141"/>
      <c r="U3" s="136"/>
      <c r="V3" s="143"/>
    </row>
    <row r="4" spans="1:25" ht="15.75" customHeight="1" x14ac:dyDescent="0.3">
      <c r="A4" s="132" t="s">
        <v>143</v>
      </c>
      <c r="N4" s="250"/>
      <c r="O4" s="250"/>
      <c r="P4" s="250"/>
      <c r="Q4" s="145"/>
      <c r="R4" s="141"/>
      <c r="S4" s="141"/>
      <c r="T4" s="146"/>
      <c r="U4" s="594" t="s">
        <v>263</v>
      </c>
      <c r="V4" s="594"/>
      <c r="W4" s="594"/>
      <c r="X4" s="147"/>
    </row>
    <row r="5" spans="1:25" ht="15" thickBot="1" x14ac:dyDescent="0.35">
      <c r="H5" s="148"/>
      <c r="I5" s="148"/>
      <c r="N5" s="250"/>
      <c r="O5" s="250"/>
      <c r="P5" s="250"/>
      <c r="Q5" s="145"/>
      <c r="R5" s="150"/>
      <c r="S5" s="150"/>
      <c r="T5" s="146"/>
      <c r="U5" s="593"/>
      <c r="V5" s="593"/>
      <c r="W5" s="593"/>
      <c r="X5" s="151"/>
    </row>
    <row r="6" spans="1:25" ht="76.2" customHeight="1"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145"/>
      <c r="R6" s="154" t="s">
        <v>264</v>
      </c>
      <c r="S6" s="155" t="s">
        <v>265</v>
      </c>
      <c r="T6" s="200"/>
      <c r="U6" s="345" t="s">
        <v>223</v>
      </c>
      <c r="V6" s="346" t="s">
        <v>251</v>
      </c>
      <c r="W6" s="347" t="s">
        <v>252</v>
      </c>
      <c r="X6" s="159" t="str">
        <f>'#0664 Academy Positive Learning'!X6</f>
        <v>Available Budget as of 03/31/2024</v>
      </c>
    </row>
    <row r="7" spans="1:25" ht="15.75" customHeight="1" x14ac:dyDescent="0.3">
      <c r="A7" s="137">
        <v>4201</v>
      </c>
      <c r="B7" s="135" t="s">
        <v>243</v>
      </c>
      <c r="C7" s="161" t="s">
        <v>95</v>
      </c>
      <c r="D7" s="162" t="s">
        <v>273</v>
      </c>
      <c r="E7" s="162" t="s">
        <v>266</v>
      </c>
      <c r="F7" s="160" t="s">
        <v>267</v>
      </c>
      <c r="G7" s="144" t="s">
        <v>7</v>
      </c>
      <c r="H7" s="318">
        <v>2.3E-2</v>
      </c>
      <c r="I7" s="318">
        <v>0.1265</v>
      </c>
      <c r="J7" s="163">
        <v>45473</v>
      </c>
      <c r="K7" s="163">
        <v>45474</v>
      </c>
      <c r="L7" s="163">
        <v>45108</v>
      </c>
      <c r="M7" s="160" t="s">
        <v>268</v>
      </c>
      <c r="N7" s="351">
        <v>371794.5</v>
      </c>
      <c r="O7" s="353"/>
      <c r="P7" s="354">
        <f t="shared" ref="P7:P14" si="0">N7+O7</f>
        <v>371794.5</v>
      </c>
      <c r="Q7" s="164"/>
      <c r="R7" s="337"/>
      <c r="S7" s="343">
        <f>P7-R7</f>
        <v>371794.5</v>
      </c>
      <c r="T7" s="164"/>
      <c r="U7" s="352">
        <v>213143.42</v>
      </c>
      <c r="V7" s="353">
        <v>0</v>
      </c>
      <c r="W7" s="461">
        <f>U7+V7</f>
        <v>213143.42</v>
      </c>
      <c r="X7" s="463">
        <f>S7-W7</f>
        <v>158651.07999999999</v>
      </c>
      <c r="Y7" s="144"/>
    </row>
    <row r="8" spans="1:25" ht="15.75" customHeight="1" x14ac:dyDescent="0.3">
      <c r="A8" s="137">
        <v>4253</v>
      </c>
      <c r="B8" s="147" t="s">
        <v>114</v>
      </c>
      <c r="C8" s="572" t="s">
        <v>344</v>
      </c>
      <c r="D8" s="137" t="s">
        <v>347</v>
      </c>
      <c r="E8" s="137" t="s">
        <v>345</v>
      </c>
      <c r="F8" s="137" t="s">
        <v>346</v>
      </c>
      <c r="G8" s="135" t="s">
        <v>7</v>
      </c>
      <c r="H8" s="296">
        <v>2.3E-2</v>
      </c>
      <c r="I8" s="296">
        <v>0.1265</v>
      </c>
      <c r="J8" s="169">
        <v>45473</v>
      </c>
      <c r="K8" s="169">
        <v>45474</v>
      </c>
      <c r="L8" s="169">
        <v>45108</v>
      </c>
      <c r="M8" s="137" t="s">
        <v>268</v>
      </c>
      <c r="N8" s="378">
        <v>23281.85</v>
      </c>
      <c r="O8" s="364"/>
      <c r="P8" s="365">
        <f>N8+O8</f>
        <v>23281.85</v>
      </c>
      <c r="Q8" s="527"/>
      <c r="R8" s="363"/>
      <c r="S8" s="369">
        <f>P8-R8</f>
        <v>23281.85</v>
      </c>
      <c r="T8" s="133"/>
      <c r="U8" s="363">
        <v>23281.85</v>
      </c>
      <c r="V8" s="370"/>
      <c r="W8" s="451">
        <f>U8+V8</f>
        <v>23281.85</v>
      </c>
      <c r="X8" s="416">
        <f>S8-W8</f>
        <v>0</v>
      </c>
    </row>
    <row r="9" spans="1:25" ht="15.75" customHeight="1" x14ac:dyDescent="0.3">
      <c r="A9" s="137">
        <v>4429</v>
      </c>
      <c r="B9" s="545" t="s">
        <v>189</v>
      </c>
      <c r="C9" s="167" t="s">
        <v>232</v>
      </c>
      <c r="D9" s="137" t="s">
        <v>175</v>
      </c>
      <c r="E9" s="137" t="s">
        <v>215</v>
      </c>
      <c r="F9" s="137" t="s">
        <v>190</v>
      </c>
      <c r="G9" s="135" t="s">
        <v>7</v>
      </c>
      <c r="H9" s="318">
        <v>0.05</v>
      </c>
      <c r="I9" s="318">
        <v>0.1265</v>
      </c>
      <c r="J9" s="169">
        <v>45199</v>
      </c>
      <c r="K9" s="169">
        <v>45199</v>
      </c>
      <c r="L9" s="169">
        <v>44201</v>
      </c>
      <c r="M9" s="137" t="s">
        <v>200</v>
      </c>
      <c r="N9" s="331">
        <v>2922.34</v>
      </c>
      <c r="O9" s="334">
        <v>0</v>
      </c>
      <c r="P9" s="335">
        <f t="shared" si="0"/>
        <v>2922.34</v>
      </c>
      <c r="Q9" s="164"/>
      <c r="R9" s="338">
        <v>0</v>
      </c>
      <c r="S9" s="333">
        <f t="shared" ref="S9:S14" si="1">P9-R9</f>
        <v>2922.34</v>
      </c>
      <c r="T9" s="165"/>
      <c r="U9" s="339">
        <v>2903.69</v>
      </c>
      <c r="V9" s="334">
        <v>0</v>
      </c>
      <c r="W9" s="462">
        <f t="shared" ref="W9:W14" si="2">U9+V9</f>
        <v>2903.69</v>
      </c>
      <c r="X9" s="464">
        <v>0</v>
      </c>
      <c r="Y9" s="135" t="s">
        <v>326</v>
      </c>
    </row>
    <row r="10" spans="1:25" ht="15.75" customHeight="1" x14ac:dyDescent="0.3">
      <c r="A10" s="137">
        <v>4451</v>
      </c>
      <c r="B10" s="545" t="s">
        <v>22</v>
      </c>
      <c r="C10" s="516" t="s">
        <v>327</v>
      </c>
      <c r="D10" s="137" t="s">
        <v>328</v>
      </c>
      <c r="E10" s="137" t="s">
        <v>291</v>
      </c>
      <c r="F10" s="137" t="s">
        <v>329</v>
      </c>
      <c r="G10" s="135" t="s">
        <v>7</v>
      </c>
      <c r="H10" s="318">
        <v>2.3E-2</v>
      </c>
      <c r="I10" s="318">
        <v>0.1265</v>
      </c>
      <c r="J10" s="169">
        <v>45473</v>
      </c>
      <c r="K10" s="169">
        <v>45474</v>
      </c>
      <c r="L10" s="169">
        <v>45108</v>
      </c>
      <c r="M10" s="137" t="s">
        <v>268</v>
      </c>
      <c r="N10" s="331">
        <v>2657</v>
      </c>
      <c r="O10" s="334">
        <v>6000</v>
      </c>
      <c r="P10" s="335">
        <f t="shared" si="0"/>
        <v>8657</v>
      </c>
      <c r="Q10" s="164"/>
      <c r="R10" s="338">
        <v>6000</v>
      </c>
      <c r="S10" s="333">
        <f t="shared" si="1"/>
        <v>2657</v>
      </c>
      <c r="T10" s="165"/>
      <c r="U10" s="339"/>
      <c r="V10" s="334"/>
      <c r="W10" s="462">
        <f t="shared" si="2"/>
        <v>0</v>
      </c>
      <c r="X10" s="464">
        <f t="shared" ref="X10:X13" si="3">S10-W10</f>
        <v>2657</v>
      </c>
    </row>
    <row r="11" spans="1:25" ht="15.75" customHeight="1" x14ac:dyDescent="0.3">
      <c r="A11" s="137">
        <v>4452</v>
      </c>
      <c r="B11" s="545" t="s">
        <v>297</v>
      </c>
      <c r="C11" s="516" t="s">
        <v>185</v>
      </c>
      <c r="D11" s="137" t="s">
        <v>186</v>
      </c>
      <c r="E11" s="137" t="s">
        <v>275</v>
      </c>
      <c r="F11" s="137" t="s">
        <v>276</v>
      </c>
      <c r="G11" s="135" t="s">
        <v>7</v>
      </c>
      <c r="H11" s="318">
        <v>0.05</v>
      </c>
      <c r="I11" s="318">
        <v>0.1265</v>
      </c>
      <c r="J11" s="169">
        <v>45565</v>
      </c>
      <c r="K11" s="169">
        <v>45565</v>
      </c>
      <c r="L11" s="169">
        <v>44279</v>
      </c>
      <c r="M11" s="137" t="s">
        <v>188</v>
      </c>
      <c r="N11" s="331">
        <v>310398.75</v>
      </c>
      <c r="O11" s="334">
        <v>48.62</v>
      </c>
      <c r="P11" s="335">
        <f t="shared" si="0"/>
        <v>310447.37</v>
      </c>
      <c r="Q11" s="164"/>
      <c r="R11" s="338">
        <v>195307.48</v>
      </c>
      <c r="S11" s="333">
        <f t="shared" si="1"/>
        <v>115139.88999999998</v>
      </c>
      <c r="T11" s="165"/>
      <c r="U11" s="339">
        <v>115139.89</v>
      </c>
      <c r="V11" s="334"/>
      <c r="W11" s="462">
        <f t="shared" si="2"/>
        <v>115139.89</v>
      </c>
      <c r="X11" s="464">
        <f t="shared" si="3"/>
        <v>0</v>
      </c>
    </row>
    <row r="12" spans="1:25" ht="15.75" customHeight="1" x14ac:dyDescent="0.3">
      <c r="A12" s="137">
        <v>4454</v>
      </c>
      <c r="B12" s="545" t="s">
        <v>298</v>
      </c>
      <c r="C12" s="516" t="s">
        <v>185</v>
      </c>
      <c r="D12" s="137" t="s">
        <v>186</v>
      </c>
      <c r="E12" s="137" t="s">
        <v>277</v>
      </c>
      <c r="F12" s="137" t="s">
        <v>290</v>
      </c>
      <c r="G12" s="135" t="s">
        <v>7</v>
      </c>
      <c r="H12" s="318">
        <v>0.05</v>
      </c>
      <c r="I12" s="318">
        <v>0.1265</v>
      </c>
      <c r="J12" s="169">
        <v>45565</v>
      </c>
      <c r="K12" s="169">
        <v>45565</v>
      </c>
      <c r="L12" s="169">
        <v>44279</v>
      </c>
      <c r="M12" s="137" t="s">
        <v>244</v>
      </c>
      <c r="N12" s="331">
        <v>15800.06</v>
      </c>
      <c r="O12" s="334">
        <v>291.11</v>
      </c>
      <c r="P12" s="335">
        <f t="shared" si="0"/>
        <v>16091.17</v>
      </c>
      <c r="Q12" s="164"/>
      <c r="R12" s="338"/>
      <c r="S12" s="333">
        <f t="shared" si="1"/>
        <v>16091.17</v>
      </c>
      <c r="T12" s="165"/>
      <c r="U12" s="339"/>
      <c r="V12" s="334"/>
      <c r="W12" s="462">
        <f t="shared" si="2"/>
        <v>0</v>
      </c>
      <c r="X12" s="464">
        <f t="shared" si="3"/>
        <v>16091.17</v>
      </c>
    </row>
    <row r="13" spans="1:25" ht="15.75" customHeight="1" x14ac:dyDescent="0.3">
      <c r="A13" s="137">
        <v>4459</v>
      </c>
      <c r="B13" s="545" t="s">
        <v>212</v>
      </c>
      <c r="C13" s="516" t="s">
        <v>185</v>
      </c>
      <c r="D13" s="137" t="s">
        <v>186</v>
      </c>
      <c r="E13" s="137" t="s">
        <v>213</v>
      </c>
      <c r="F13" s="137" t="s">
        <v>187</v>
      </c>
      <c r="G13" s="135" t="s">
        <v>7</v>
      </c>
      <c r="H13" s="318">
        <v>0.05</v>
      </c>
      <c r="I13" s="318">
        <v>0.1265</v>
      </c>
      <c r="J13" s="169">
        <v>45565</v>
      </c>
      <c r="K13" s="169">
        <v>45565</v>
      </c>
      <c r="L13" s="169">
        <v>44279</v>
      </c>
      <c r="M13" s="137" t="s">
        <v>188</v>
      </c>
      <c r="N13" s="331">
        <v>1241594.99</v>
      </c>
      <c r="O13" s="334">
        <v>194.49</v>
      </c>
      <c r="P13" s="335">
        <f t="shared" si="0"/>
        <v>1241789.48</v>
      </c>
      <c r="Q13" s="164"/>
      <c r="R13" s="338">
        <v>344155.37</v>
      </c>
      <c r="S13" s="333">
        <f t="shared" si="1"/>
        <v>897634.11</v>
      </c>
      <c r="T13" s="165"/>
      <c r="U13" s="339">
        <v>538878.38</v>
      </c>
      <c r="V13" s="334"/>
      <c r="W13" s="462">
        <f t="shared" si="2"/>
        <v>538878.38</v>
      </c>
      <c r="X13" s="464">
        <f t="shared" si="3"/>
        <v>358755.73</v>
      </c>
    </row>
    <row r="14" spans="1:25" ht="15.75" customHeight="1" x14ac:dyDescent="0.3">
      <c r="A14" s="137">
        <v>4464</v>
      </c>
      <c r="B14" s="545" t="s">
        <v>239</v>
      </c>
      <c r="C14" s="167" t="s">
        <v>235</v>
      </c>
      <c r="D14" s="137" t="s">
        <v>175</v>
      </c>
      <c r="E14" s="137" t="s">
        <v>225</v>
      </c>
      <c r="F14" s="137" t="s">
        <v>226</v>
      </c>
      <c r="G14" s="137" t="s">
        <v>7</v>
      </c>
      <c r="H14" s="296">
        <v>0.05</v>
      </c>
      <c r="I14" s="318">
        <v>0.1265</v>
      </c>
      <c r="J14" s="169">
        <v>45199</v>
      </c>
      <c r="K14" s="169">
        <v>45199</v>
      </c>
      <c r="L14" s="169">
        <v>44201</v>
      </c>
      <c r="M14" s="137" t="s">
        <v>234</v>
      </c>
      <c r="N14" s="359">
        <v>168555.05</v>
      </c>
      <c r="O14" s="355">
        <v>0</v>
      </c>
      <c r="P14" s="335">
        <f t="shared" si="0"/>
        <v>168555.05</v>
      </c>
      <c r="Q14" s="288"/>
      <c r="R14" s="338"/>
      <c r="S14" s="333">
        <f t="shared" si="1"/>
        <v>168555.05</v>
      </c>
      <c r="T14" s="165"/>
      <c r="U14" s="358">
        <v>41272.42</v>
      </c>
      <c r="V14" s="334">
        <v>0</v>
      </c>
      <c r="W14" s="462">
        <f t="shared" si="2"/>
        <v>41272.42</v>
      </c>
      <c r="X14" s="464">
        <v>0</v>
      </c>
      <c r="Y14" s="135" t="s">
        <v>326</v>
      </c>
    </row>
    <row r="15" spans="1:25" ht="15.75" customHeight="1" thickBot="1" x14ac:dyDescent="0.35">
      <c r="B15" s="141"/>
      <c r="C15" s="182"/>
      <c r="D15" s="137"/>
      <c r="E15" s="182"/>
      <c r="L15" s="137"/>
      <c r="M15" s="224" t="s">
        <v>38</v>
      </c>
      <c r="N15" s="340">
        <f>SUM(N7:N14)</f>
        <v>2137004.54</v>
      </c>
      <c r="O15" s="356">
        <f>SUM(O7:O14)</f>
        <v>6534.2199999999993</v>
      </c>
      <c r="P15" s="344">
        <f>SUM(P7:P14)</f>
        <v>2143538.7599999998</v>
      </c>
      <c r="Q15" s="164"/>
      <c r="R15" s="340">
        <f>SUM(R7:R14)</f>
        <v>545462.85</v>
      </c>
      <c r="S15" s="344">
        <f>SUM(S7:S14)</f>
        <v>1598075.91</v>
      </c>
      <c r="T15" s="171"/>
      <c r="U15" s="330">
        <f>SUM(U7:U14)</f>
        <v>934619.65</v>
      </c>
      <c r="V15" s="356">
        <f>SUM(V7:V14)</f>
        <v>0</v>
      </c>
      <c r="W15" s="356">
        <f>SUM(W7:W14)</f>
        <v>934619.65</v>
      </c>
      <c r="X15" s="460">
        <f>SUM(X7:X14)</f>
        <v>536154.98</v>
      </c>
    </row>
    <row r="16" spans="1:25" ht="15.75" customHeight="1" thickTop="1" x14ac:dyDescent="0.3">
      <c r="B16" s="141"/>
      <c r="C16" s="182"/>
      <c r="D16" s="137"/>
      <c r="E16" s="182"/>
      <c r="L16" s="137"/>
      <c r="M16" s="224"/>
      <c r="N16" s="171"/>
      <c r="O16" s="171"/>
      <c r="P16" s="171"/>
      <c r="Q16" s="165"/>
      <c r="R16" s="171"/>
      <c r="S16" s="171"/>
      <c r="T16" s="171"/>
      <c r="U16" s="171"/>
      <c r="V16" s="174"/>
      <c r="W16" s="357"/>
      <c r="X16" s="357"/>
    </row>
    <row r="17" spans="2:24" ht="15.75" customHeight="1" x14ac:dyDescent="0.3">
      <c r="B17" s="132" t="s">
        <v>111</v>
      </c>
      <c r="C17" s="182"/>
      <c r="D17" s="137"/>
      <c r="E17" s="182"/>
      <c r="L17" s="137"/>
      <c r="M17" s="224"/>
      <c r="R17" s="171"/>
      <c r="S17" s="171"/>
      <c r="T17" s="171"/>
      <c r="U17" s="171"/>
      <c r="V17" s="171"/>
      <c r="W17" s="170"/>
      <c r="X17" s="170"/>
    </row>
    <row r="18" spans="2:24" ht="15.75" customHeight="1" x14ac:dyDescent="0.3">
      <c r="B18" s="599" t="s">
        <v>253</v>
      </c>
      <c r="C18" s="599"/>
      <c r="D18" s="599"/>
      <c r="E18" s="599"/>
      <c r="F18" s="599"/>
      <c r="G18" s="599"/>
      <c r="H18" s="295"/>
      <c r="I18" s="295"/>
      <c r="J18" s="173"/>
      <c r="L18" s="137"/>
      <c r="M18" s="224"/>
      <c r="N18" s="171"/>
      <c r="O18" s="171"/>
      <c r="P18" s="171"/>
      <c r="Q18" s="165"/>
      <c r="U18" s="130"/>
      <c r="V18" s="130"/>
      <c r="W18" s="175"/>
      <c r="X18" s="141"/>
    </row>
    <row r="19" spans="2:24" ht="15.75" customHeight="1" x14ac:dyDescent="0.3">
      <c r="B19" s="596" t="s">
        <v>115</v>
      </c>
      <c r="C19" s="596"/>
      <c r="D19" s="596"/>
      <c r="E19" s="596"/>
      <c r="F19" s="596"/>
      <c r="G19" s="596"/>
      <c r="H19" s="177"/>
      <c r="I19" s="177"/>
      <c r="J19" s="176"/>
      <c r="M19" s="224"/>
      <c r="N19" s="171"/>
      <c r="O19" s="171"/>
      <c r="P19" s="171"/>
      <c r="Q19" s="165"/>
      <c r="U19" s="130"/>
      <c r="V19" s="130"/>
      <c r="W19" s="175"/>
      <c r="X19" s="141"/>
    </row>
    <row r="20" spans="2:24" ht="15.75" customHeight="1" x14ac:dyDescent="0.3">
      <c r="C20" s="182"/>
      <c r="D20" s="182"/>
      <c r="E20" s="182"/>
      <c r="M20" s="224"/>
      <c r="N20" s="171"/>
      <c r="O20" s="171"/>
      <c r="P20" s="171"/>
      <c r="Q20" s="165"/>
      <c r="U20" s="130"/>
      <c r="V20" s="130"/>
      <c r="W20" s="175"/>
      <c r="X20" s="141"/>
    </row>
    <row r="21" spans="2:24" ht="15.75" customHeight="1" x14ac:dyDescent="0.3">
      <c r="B21" s="598" t="s">
        <v>136</v>
      </c>
      <c r="C21" s="598"/>
      <c r="D21" s="598"/>
      <c r="E21" s="598"/>
      <c r="F21" s="598"/>
      <c r="G21" s="598"/>
      <c r="M21" s="224"/>
      <c r="N21" s="171"/>
      <c r="O21" s="171"/>
      <c r="P21" s="171"/>
      <c r="Q21" s="165"/>
      <c r="U21" s="130"/>
      <c r="V21" s="130"/>
      <c r="W21" s="175"/>
      <c r="X21" s="141"/>
    </row>
    <row r="22" spans="2:24" ht="15.75" customHeight="1" x14ac:dyDescent="0.3">
      <c r="B22" s="178" t="s">
        <v>135</v>
      </c>
      <c r="C22" s="182"/>
      <c r="D22" s="182"/>
      <c r="E22" s="182"/>
      <c r="M22" s="224"/>
      <c r="N22" s="171"/>
      <c r="O22" s="171"/>
      <c r="P22" s="171"/>
      <c r="Q22" s="165"/>
      <c r="U22" s="130"/>
      <c r="V22" s="130"/>
      <c r="W22" s="175"/>
      <c r="X22" s="141"/>
    </row>
    <row r="23" spans="2:24" ht="15.75" customHeight="1" x14ac:dyDescent="0.3">
      <c r="B23" s="131" t="s">
        <v>98</v>
      </c>
      <c r="C23" s="180" t="s">
        <v>101</v>
      </c>
      <c r="D23" s="137"/>
      <c r="E23" s="180" t="s">
        <v>102</v>
      </c>
      <c r="M23" s="224"/>
      <c r="N23" s="171"/>
      <c r="O23" s="171"/>
      <c r="P23" s="171"/>
      <c r="Q23" s="165"/>
      <c r="U23" s="130"/>
      <c r="V23" s="130"/>
      <c r="W23" s="175"/>
      <c r="X23" s="141"/>
    </row>
    <row r="24" spans="2:24" ht="15.75" customHeight="1" x14ac:dyDescent="0.3">
      <c r="B24" s="135" t="s">
        <v>99</v>
      </c>
      <c r="C24" s="182" t="s">
        <v>207</v>
      </c>
      <c r="D24" s="137"/>
      <c r="E24" s="182" t="s">
        <v>105</v>
      </c>
      <c r="M24" s="224"/>
      <c r="N24" s="171"/>
      <c r="O24" s="171"/>
      <c r="P24" s="171"/>
      <c r="Q24" s="165"/>
      <c r="U24" s="130"/>
      <c r="V24" s="130"/>
      <c r="W24" s="175"/>
      <c r="X24" s="141"/>
    </row>
    <row r="25" spans="2:24" ht="15.75" customHeight="1" x14ac:dyDescent="0.3">
      <c r="B25" s="135" t="s">
        <v>104</v>
      </c>
      <c r="C25" s="182" t="s">
        <v>205</v>
      </c>
      <c r="E25" s="182" t="s">
        <v>206</v>
      </c>
      <c r="M25" s="224"/>
      <c r="N25" s="171"/>
      <c r="O25" s="171"/>
      <c r="P25" s="171"/>
      <c r="Q25" s="165"/>
      <c r="U25" s="130"/>
      <c r="V25" s="130"/>
      <c r="W25" s="175"/>
      <c r="X25" s="141"/>
    </row>
    <row r="26" spans="2:24" ht="15.75" customHeight="1" x14ac:dyDescent="0.3">
      <c r="B26" s="135" t="s">
        <v>237</v>
      </c>
      <c r="C26" s="182" t="s">
        <v>205</v>
      </c>
      <c r="D26" s="182"/>
      <c r="E26" s="182" t="s">
        <v>206</v>
      </c>
      <c r="M26" s="224"/>
      <c r="N26" s="171"/>
      <c r="O26" s="171"/>
      <c r="P26" s="171"/>
      <c r="Q26" s="165"/>
      <c r="U26" s="130"/>
      <c r="V26" s="130"/>
      <c r="W26" s="175"/>
      <c r="X26" s="141"/>
    </row>
    <row r="27" spans="2:24" ht="15.75" customHeight="1" x14ac:dyDescent="0.3">
      <c r="B27" s="135" t="s">
        <v>236</v>
      </c>
      <c r="C27" s="182" t="s">
        <v>205</v>
      </c>
      <c r="D27" s="182"/>
      <c r="E27" s="182" t="s">
        <v>206</v>
      </c>
      <c r="M27" s="224"/>
      <c r="N27" s="171"/>
      <c r="O27" s="171"/>
      <c r="P27" s="171"/>
      <c r="Q27" s="165"/>
      <c r="U27" s="130"/>
      <c r="V27" s="130"/>
      <c r="W27" s="175"/>
      <c r="X27" s="141"/>
    </row>
    <row r="28" spans="2:24" ht="15.75" customHeight="1" x14ac:dyDescent="0.3">
      <c r="M28" s="224"/>
      <c r="N28" s="171"/>
      <c r="O28" s="171"/>
      <c r="P28" s="171"/>
      <c r="Q28" s="165"/>
      <c r="W28" s="141"/>
      <c r="X28" s="141"/>
    </row>
    <row r="29" spans="2:24" ht="15.75" customHeight="1" x14ac:dyDescent="0.3">
      <c r="C29" s="182"/>
      <c r="D29" s="182"/>
      <c r="E29" s="182"/>
      <c r="M29" s="224"/>
      <c r="N29" s="171"/>
      <c r="O29" s="171"/>
      <c r="P29" s="171"/>
      <c r="Q29" s="165"/>
      <c r="W29" s="141"/>
      <c r="X29" s="141"/>
    </row>
    <row r="30" spans="2:24" ht="15.75" customHeight="1" x14ac:dyDescent="0.3">
      <c r="M30" s="224"/>
      <c r="N30" s="171"/>
      <c r="O30" s="171"/>
      <c r="P30" s="171"/>
      <c r="Q30" s="165"/>
      <c r="W30" s="141"/>
      <c r="X30" s="141"/>
    </row>
    <row r="31" spans="2:24" ht="15.75" customHeight="1" x14ac:dyDescent="0.3">
      <c r="C31" s="182"/>
      <c r="D31" s="182"/>
      <c r="E31" s="182"/>
      <c r="M31" s="224"/>
      <c r="N31" s="171"/>
      <c r="O31" s="171"/>
      <c r="P31" s="171"/>
      <c r="Q31" s="165"/>
      <c r="W31" s="141"/>
      <c r="X31" s="141"/>
    </row>
    <row r="32" spans="2:24" ht="15.75" customHeight="1" x14ac:dyDescent="0.3">
      <c r="B32" s="592" t="s">
        <v>269</v>
      </c>
      <c r="C32" s="592"/>
      <c r="D32" s="592"/>
      <c r="E32" s="592"/>
      <c r="F32" s="592"/>
      <c r="G32" s="592"/>
      <c r="H32" s="592"/>
      <c r="I32" s="592"/>
      <c r="M32" s="224"/>
      <c r="N32" s="165"/>
      <c r="O32" s="165"/>
      <c r="P32" s="165"/>
      <c r="Q32" s="165"/>
      <c r="R32" s="144"/>
      <c r="S32" s="144"/>
      <c r="T32" s="144"/>
      <c r="U32" s="144"/>
      <c r="V32" s="144"/>
      <c r="W32" s="147"/>
      <c r="X32" s="147"/>
    </row>
    <row r="33" spans="2:24" ht="15.75" customHeight="1" x14ac:dyDescent="0.3">
      <c r="B33" s="128" t="s">
        <v>270</v>
      </c>
      <c r="C33" s="182"/>
      <c r="D33" s="182"/>
      <c r="E33" s="182"/>
      <c r="M33" s="224"/>
      <c r="N33" s="165"/>
      <c r="O33" s="165"/>
      <c r="P33" s="165"/>
      <c r="Q33" s="165"/>
      <c r="R33" s="147"/>
      <c r="S33" s="147"/>
      <c r="T33" s="147"/>
      <c r="U33" s="147"/>
      <c r="V33" s="147"/>
      <c r="W33" s="147"/>
      <c r="X33" s="147"/>
    </row>
    <row r="34" spans="2:24" ht="15.75" customHeight="1" x14ac:dyDescent="0.3">
      <c r="B34" s="184" t="s">
        <v>194</v>
      </c>
      <c r="C34" s="184"/>
      <c r="D34" s="417"/>
      <c r="E34" s="184"/>
      <c r="F34" s="184"/>
      <c r="G34" s="184"/>
      <c r="H34" s="186"/>
      <c r="I34" s="186"/>
      <c r="J34" s="184"/>
      <c r="K34" s="184"/>
      <c r="L34" s="184"/>
      <c r="M34" s="184"/>
      <c r="N34" s="184"/>
      <c r="O34" s="184"/>
      <c r="P34" s="184"/>
      <c r="Q34" s="184"/>
      <c r="R34" s="184"/>
      <c r="S34" s="184"/>
      <c r="T34" s="184"/>
      <c r="U34" s="187" t="s">
        <v>254</v>
      </c>
      <c r="V34" s="187"/>
      <c r="W34" s="187"/>
      <c r="X34" s="290"/>
    </row>
    <row r="35" spans="2:24" ht="15.75" customHeight="1" x14ac:dyDescent="0.3">
      <c r="B35" s="188" t="s">
        <v>255</v>
      </c>
      <c r="C35" s="190" t="s">
        <v>2</v>
      </c>
      <c r="D35" s="190"/>
      <c r="E35" s="190" t="s">
        <v>34</v>
      </c>
      <c r="F35" s="263" t="s">
        <v>35</v>
      </c>
      <c r="G35" s="190" t="s">
        <v>36</v>
      </c>
      <c r="H35" s="593" t="s">
        <v>37</v>
      </c>
      <c r="I35" s="593"/>
      <c r="J35" s="593"/>
      <c r="K35" s="190"/>
      <c r="L35" s="190"/>
      <c r="M35" s="192"/>
      <c r="N35" s="192"/>
      <c r="O35" s="191"/>
      <c r="P35" s="191"/>
      <c r="Q35" s="191"/>
      <c r="R35" s="191"/>
      <c r="S35" s="191"/>
      <c r="T35" s="191"/>
      <c r="U35" s="192" t="s">
        <v>81</v>
      </c>
      <c r="V35" s="193"/>
      <c r="W35" s="193"/>
      <c r="X35" s="147"/>
    </row>
    <row r="36" spans="2:24" ht="15.75" customHeight="1" x14ac:dyDescent="0.3">
      <c r="B36" s="194"/>
      <c r="C36" s="146"/>
      <c r="D36" s="146"/>
      <c r="E36" s="146"/>
      <c r="F36" s="291"/>
      <c r="G36" s="146"/>
      <c r="H36" s="200"/>
      <c r="I36" s="200"/>
      <c r="J36" s="146"/>
      <c r="K36" s="146"/>
      <c r="L36" s="146"/>
      <c r="M36" s="141"/>
      <c r="N36" s="141"/>
      <c r="O36" s="196"/>
      <c r="P36" s="196"/>
      <c r="Q36" s="196"/>
      <c r="R36" s="196"/>
      <c r="S36" s="196"/>
      <c r="T36" s="196"/>
      <c r="U36" s="141"/>
      <c r="V36" s="197"/>
      <c r="W36" s="197"/>
      <c r="X36" s="147"/>
    </row>
    <row r="37" spans="2:24" ht="15.75" customHeight="1" x14ac:dyDescent="0.3">
      <c r="B37" s="194"/>
      <c r="C37" s="146"/>
      <c r="D37" s="146"/>
      <c r="E37" s="146"/>
      <c r="F37" s="291"/>
      <c r="G37" s="146"/>
      <c r="H37" s="200"/>
      <c r="I37" s="200"/>
      <c r="J37" s="146"/>
      <c r="K37" s="146"/>
      <c r="L37" s="146"/>
      <c r="M37" s="141"/>
      <c r="N37" s="141"/>
      <c r="O37" s="196"/>
      <c r="P37" s="196"/>
      <c r="Q37" s="196"/>
      <c r="R37" s="196"/>
      <c r="S37" s="196"/>
      <c r="T37" s="196"/>
      <c r="U37" s="141"/>
      <c r="V37" s="197"/>
      <c r="W37" s="197"/>
      <c r="X37" s="147"/>
    </row>
    <row r="38" spans="2:24" ht="15.75" customHeight="1" x14ac:dyDescent="0.3">
      <c r="B38" s="194"/>
      <c r="C38" s="146"/>
      <c r="D38" s="146"/>
      <c r="E38" s="146"/>
      <c r="F38" s="291"/>
      <c r="G38" s="146"/>
      <c r="H38" s="200"/>
      <c r="I38" s="200"/>
      <c r="J38" s="146"/>
      <c r="K38" s="146"/>
      <c r="L38" s="146"/>
      <c r="M38" s="141"/>
      <c r="N38" s="141"/>
      <c r="O38" s="196"/>
      <c r="P38" s="196"/>
      <c r="Q38" s="196"/>
      <c r="R38" s="196"/>
      <c r="S38" s="196"/>
      <c r="T38" s="196"/>
      <c r="U38" s="141"/>
      <c r="V38" s="197"/>
      <c r="W38" s="197"/>
      <c r="X38" s="147"/>
    </row>
    <row r="39" spans="2:24" ht="15.75" customHeight="1" x14ac:dyDescent="0.3">
      <c r="B39" s="194"/>
      <c r="C39" s="146"/>
      <c r="D39" s="146"/>
      <c r="E39" s="146"/>
      <c r="F39" s="291"/>
      <c r="G39" s="146"/>
      <c r="H39" s="200"/>
      <c r="I39" s="200"/>
      <c r="J39" s="146"/>
      <c r="K39" s="146"/>
      <c r="L39" s="146"/>
      <c r="M39" s="141"/>
      <c r="N39" s="141"/>
      <c r="O39" s="196"/>
      <c r="P39" s="196"/>
      <c r="Q39" s="196"/>
      <c r="R39" s="196"/>
      <c r="S39" s="196"/>
      <c r="T39" s="196"/>
      <c r="U39" s="141"/>
      <c r="V39" s="197"/>
      <c r="W39" s="197"/>
      <c r="X39" s="147"/>
    </row>
    <row r="40" spans="2:24" ht="15.75" customHeight="1" x14ac:dyDescent="0.3">
      <c r="B40" s="194"/>
      <c r="C40" s="146"/>
      <c r="D40" s="146"/>
      <c r="E40" s="146"/>
      <c r="F40" s="291"/>
      <c r="G40" s="146"/>
      <c r="H40" s="200"/>
      <c r="I40" s="200"/>
      <c r="J40" s="146"/>
      <c r="K40" s="146"/>
      <c r="L40" s="146"/>
      <c r="M40" s="141"/>
      <c r="N40" s="141"/>
      <c r="O40" s="196"/>
      <c r="P40" s="196"/>
      <c r="Q40" s="196"/>
      <c r="R40" s="196"/>
      <c r="S40" s="196"/>
      <c r="T40" s="196"/>
      <c r="U40" s="141"/>
      <c r="V40" s="197"/>
      <c r="W40" s="197"/>
      <c r="X40" s="147"/>
    </row>
    <row r="41" spans="2:24" ht="15.75" customHeight="1" x14ac:dyDescent="0.3">
      <c r="B41" s="194"/>
      <c r="C41" s="510"/>
      <c r="D41" s="510"/>
      <c r="E41" s="510"/>
      <c r="F41" s="291"/>
      <c r="G41" s="510"/>
      <c r="H41" s="510"/>
      <c r="I41" s="510"/>
      <c r="J41" s="510"/>
      <c r="K41" s="510"/>
      <c r="L41" s="510"/>
      <c r="M41" s="141"/>
      <c r="N41" s="141"/>
      <c r="O41" s="196"/>
      <c r="P41" s="196"/>
      <c r="Q41" s="196"/>
      <c r="R41" s="196"/>
      <c r="S41" s="196"/>
      <c r="T41" s="196"/>
      <c r="U41" s="141"/>
      <c r="V41" s="197"/>
      <c r="W41" s="197"/>
      <c r="X41" s="147"/>
    </row>
    <row r="42" spans="2:24" ht="15.75" customHeight="1" x14ac:dyDescent="0.3">
      <c r="B42" s="194"/>
      <c r="C42" s="510"/>
      <c r="D42" s="510"/>
      <c r="E42" s="510"/>
      <c r="F42" s="291"/>
      <c r="G42" s="510"/>
      <c r="H42" s="510"/>
      <c r="I42" s="510"/>
      <c r="J42" s="510"/>
      <c r="K42" s="510"/>
      <c r="L42" s="510"/>
      <c r="M42" s="141"/>
      <c r="N42" s="141"/>
      <c r="O42" s="196"/>
      <c r="P42" s="196"/>
      <c r="Q42" s="196"/>
      <c r="R42" s="196"/>
      <c r="S42" s="196"/>
      <c r="T42" s="196"/>
      <c r="U42" s="141"/>
      <c r="V42" s="197"/>
      <c r="W42" s="197"/>
      <c r="X42" s="147"/>
    </row>
    <row r="43" spans="2:24" ht="15.75" customHeight="1" x14ac:dyDescent="0.3">
      <c r="B43" s="194"/>
      <c r="C43" s="510"/>
      <c r="D43" s="510"/>
      <c r="E43" s="510"/>
      <c r="F43" s="291"/>
      <c r="G43" s="510"/>
      <c r="H43" s="510"/>
      <c r="I43" s="510"/>
      <c r="J43" s="510"/>
      <c r="K43" s="510"/>
      <c r="L43" s="510"/>
      <c r="M43" s="141"/>
      <c r="N43" s="141"/>
      <c r="O43" s="196"/>
      <c r="P43" s="196"/>
      <c r="Q43" s="196"/>
      <c r="R43" s="196"/>
      <c r="S43" s="196"/>
      <c r="T43" s="196"/>
      <c r="U43" s="141"/>
      <c r="V43" s="197"/>
      <c r="W43" s="197"/>
      <c r="X43" s="147"/>
    </row>
    <row r="44" spans="2:24" ht="15.75" customHeight="1" x14ac:dyDescent="0.3">
      <c r="B44" s="194"/>
      <c r="C44" s="510"/>
      <c r="D44" s="510"/>
      <c r="E44" s="510"/>
      <c r="F44" s="291"/>
      <c r="G44" s="510"/>
      <c r="H44" s="510"/>
      <c r="I44" s="510"/>
      <c r="J44" s="510"/>
      <c r="K44" s="510"/>
      <c r="L44" s="510"/>
      <c r="M44" s="141"/>
      <c r="N44" s="141"/>
      <c r="O44" s="196"/>
      <c r="P44" s="196"/>
      <c r="Q44" s="196"/>
      <c r="R44" s="196"/>
      <c r="S44" s="196"/>
      <c r="T44" s="196"/>
      <c r="U44" s="141"/>
      <c r="V44" s="197"/>
      <c r="W44" s="197"/>
      <c r="X44" s="147"/>
    </row>
    <row r="45" spans="2:24" ht="15.75" customHeight="1" x14ac:dyDescent="0.3">
      <c r="B45" s="194"/>
      <c r="C45" s="510"/>
      <c r="D45" s="510"/>
      <c r="E45" s="510"/>
      <c r="F45" s="291"/>
      <c r="G45" s="510"/>
      <c r="H45" s="510"/>
      <c r="I45" s="510"/>
      <c r="J45" s="510"/>
      <c r="K45" s="510"/>
      <c r="L45" s="510"/>
      <c r="M45" s="141"/>
      <c r="N45" s="141"/>
      <c r="O45" s="196"/>
      <c r="P45" s="196"/>
      <c r="Q45" s="196"/>
      <c r="R45" s="196"/>
      <c r="S45" s="196"/>
      <c r="T45" s="196"/>
      <c r="U45" s="141"/>
      <c r="V45" s="197"/>
      <c r="W45" s="197"/>
      <c r="X45" s="147"/>
    </row>
    <row r="46" spans="2:24" ht="15.75" customHeight="1" x14ac:dyDescent="0.3">
      <c r="B46" s="194"/>
      <c r="C46" s="510"/>
      <c r="D46" s="510"/>
      <c r="E46" s="510"/>
      <c r="F46" s="291"/>
      <c r="G46" s="510"/>
      <c r="H46" s="510"/>
      <c r="I46" s="510"/>
      <c r="J46" s="510"/>
      <c r="K46" s="510"/>
      <c r="L46" s="510"/>
      <c r="M46" s="141"/>
      <c r="N46" s="141"/>
      <c r="O46" s="196"/>
      <c r="P46" s="196"/>
      <c r="Q46" s="196"/>
      <c r="R46" s="196"/>
      <c r="S46" s="196"/>
      <c r="T46" s="196"/>
      <c r="U46" s="141"/>
      <c r="V46" s="197"/>
      <c r="W46" s="197"/>
      <c r="X46" s="147"/>
    </row>
    <row r="47" spans="2:24" ht="15.75" customHeight="1" x14ac:dyDescent="0.3">
      <c r="B47" s="194"/>
      <c r="C47" s="510"/>
      <c r="D47" s="510"/>
      <c r="E47" s="510"/>
      <c r="F47" s="291"/>
      <c r="G47" s="510"/>
      <c r="H47" s="510"/>
      <c r="I47" s="510"/>
      <c r="J47" s="510"/>
      <c r="K47" s="510"/>
      <c r="L47" s="510"/>
      <c r="M47" s="141"/>
      <c r="N47" s="141"/>
      <c r="O47" s="196"/>
      <c r="P47" s="196"/>
      <c r="Q47" s="196"/>
      <c r="R47" s="196"/>
      <c r="S47" s="196"/>
      <c r="T47" s="196"/>
      <c r="U47" s="141"/>
      <c r="V47" s="197"/>
      <c r="W47" s="197"/>
      <c r="X47" s="147"/>
    </row>
    <row r="48" spans="2:24" ht="15.75" customHeight="1" x14ac:dyDescent="0.3">
      <c r="B48" s="194"/>
      <c r="C48" s="146"/>
      <c r="D48" s="146"/>
      <c r="E48" s="146"/>
      <c r="F48" s="291"/>
      <c r="G48" s="146"/>
      <c r="H48" s="200"/>
      <c r="I48" s="200"/>
      <c r="J48" s="146"/>
      <c r="K48" s="146"/>
      <c r="L48" s="146"/>
      <c r="M48" s="141"/>
      <c r="N48" s="141"/>
      <c r="O48" s="196"/>
      <c r="P48" s="196"/>
      <c r="Q48" s="196"/>
      <c r="R48" s="196"/>
      <c r="S48" s="196"/>
      <c r="T48" s="196"/>
      <c r="U48" s="141"/>
      <c r="V48" s="197"/>
      <c r="W48" s="197"/>
      <c r="X48" s="147"/>
    </row>
    <row r="49" spans="2:24" ht="15.75" customHeight="1" x14ac:dyDescent="0.3">
      <c r="B49" s="194"/>
      <c r="C49" s="146"/>
      <c r="D49" s="146"/>
      <c r="E49" s="146"/>
      <c r="F49" s="291"/>
      <c r="G49" s="146"/>
      <c r="H49" s="200"/>
      <c r="I49" s="200"/>
      <c r="J49" s="146"/>
      <c r="K49" s="146"/>
      <c r="L49" s="146"/>
      <c r="M49" s="141"/>
      <c r="N49" s="141"/>
      <c r="O49" s="196"/>
      <c r="P49" s="196"/>
      <c r="Q49" s="196"/>
      <c r="R49" s="196"/>
      <c r="S49" s="196"/>
      <c r="T49" s="196"/>
      <c r="U49" s="141"/>
      <c r="V49" s="197"/>
      <c r="W49" s="197"/>
      <c r="X49" s="147"/>
    </row>
    <row r="50" spans="2:24" ht="15.75" customHeight="1" x14ac:dyDescent="0.3">
      <c r="B50" s="194"/>
      <c r="C50" s="146"/>
      <c r="D50" s="146"/>
      <c r="E50" s="146"/>
      <c r="F50" s="291"/>
      <c r="G50" s="146"/>
      <c r="H50" s="200"/>
      <c r="I50" s="200"/>
      <c r="J50" s="146"/>
      <c r="K50" s="146"/>
      <c r="L50" s="146"/>
      <c r="M50" s="141"/>
      <c r="N50" s="141"/>
      <c r="O50" s="196"/>
      <c r="P50" s="196"/>
      <c r="Q50" s="196"/>
      <c r="R50" s="196"/>
      <c r="S50" s="196"/>
      <c r="T50" s="196"/>
      <c r="U50" s="141"/>
      <c r="V50" s="197"/>
      <c r="W50" s="197"/>
      <c r="X50" s="147"/>
    </row>
    <row r="51" spans="2:24" ht="15.75" customHeight="1" x14ac:dyDescent="0.3">
      <c r="B51" s="194"/>
      <c r="C51" s="146"/>
      <c r="D51" s="146"/>
      <c r="E51" s="146"/>
      <c r="F51" s="291"/>
      <c r="G51" s="146"/>
      <c r="H51" s="200"/>
      <c r="I51" s="200"/>
      <c r="J51" s="146"/>
      <c r="K51" s="146"/>
      <c r="L51" s="146"/>
      <c r="M51" s="141"/>
      <c r="N51" s="141"/>
      <c r="O51" s="196"/>
      <c r="P51" s="196"/>
      <c r="Q51" s="196"/>
      <c r="R51" s="196"/>
      <c r="S51" s="196"/>
      <c r="T51" s="196"/>
      <c r="U51" s="141"/>
      <c r="V51" s="290"/>
      <c r="W51" s="290"/>
      <c r="X51" s="147"/>
    </row>
    <row r="52" spans="2:24" ht="15.75" customHeight="1" x14ac:dyDescent="0.3">
      <c r="B52" s="128"/>
      <c r="C52" s="182"/>
      <c r="E52" s="182"/>
      <c r="M52" s="224"/>
      <c r="N52" s="144"/>
      <c r="O52" s="165"/>
      <c r="P52" s="164"/>
      <c r="Q52" s="164"/>
      <c r="U52" s="144" t="s">
        <v>230</v>
      </c>
      <c r="V52" s="144"/>
      <c r="W52" s="165">
        <f>SUM(W15)</f>
        <v>934619.65</v>
      </c>
    </row>
    <row r="53" spans="2:24" ht="15.75" customHeight="1" x14ac:dyDescent="0.3">
      <c r="B53" s="128"/>
      <c r="C53" s="182"/>
      <c r="E53" s="182"/>
      <c r="M53" s="224"/>
      <c r="N53" s="171"/>
      <c r="O53" s="171"/>
      <c r="P53" s="170"/>
      <c r="Q53" s="164"/>
      <c r="V53" s="144"/>
      <c r="W53" s="144"/>
    </row>
    <row r="54" spans="2:24" ht="15.75" customHeight="1" x14ac:dyDescent="0.3">
      <c r="B54" s="128"/>
      <c r="C54" s="182"/>
      <c r="E54" s="182"/>
      <c r="M54" s="224"/>
      <c r="N54" s="171"/>
      <c r="O54" s="171"/>
      <c r="P54" s="171"/>
      <c r="Q54" s="165"/>
      <c r="V54" s="144"/>
      <c r="W54" s="144"/>
    </row>
    <row r="55" spans="2:24" ht="15.75" customHeight="1" x14ac:dyDescent="0.3">
      <c r="B55" s="128"/>
      <c r="C55" s="182"/>
      <c r="E55" s="182"/>
      <c r="M55" s="224"/>
      <c r="N55" s="171"/>
      <c r="O55" s="171"/>
      <c r="P55" s="171"/>
      <c r="Q55" s="165"/>
      <c r="V55" s="144"/>
      <c r="W55" s="144"/>
    </row>
    <row r="56" spans="2:24" ht="15.75" customHeight="1" x14ac:dyDescent="0.3">
      <c r="B56" s="141"/>
      <c r="C56" s="141"/>
      <c r="E56" s="141"/>
      <c r="F56" s="141"/>
      <c r="G56" s="141"/>
      <c r="H56" s="205"/>
      <c r="I56" s="205"/>
      <c r="J56" s="141"/>
      <c r="K56" s="141"/>
      <c r="L56" s="141"/>
      <c r="M56" s="141"/>
      <c r="N56" s="141"/>
      <c r="O56" s="141"/>
      <c r="P56" s="141"/>
      <c r="Q56" s="147"/>
      <c r="V56" s="144"/>
      <c r="W56" s="144"/>
    </row>
    <row r="57" spans="2:24" ht="15.75" customHeight="1" x14ac:dyDescent="0.3">
      <c r="B57" s="194"/>
      <c r="C57" s="146"/>
      <c r="E57" s="146"/>
      <c r="F57" s="291"/>
      <c r="G57" s="146"/>
      <c r="H57" s="597"/>
      <c r="I57" s="597"/>
      <c r="J57" s="597"/>
      <c r="K57" s="146"/>
      <c r="L57" s="146"/>
      <c r="M57" s="141"/>
      <c r="N57" s="141"/>
      <c r="O57" s="141"/>
      <c r="P57" s="141"/>
      <c r="Q57" s="147"/>
      <c r="W57" s="171"/>
    </row>
    <row r="58" spans="2:24" ht="15.75" customHeight="1" x14ac:dyDescent="0.3">
      <c r="C58" s="137"/>
      <c r="E58" s="137"/>
      <c r="F58" s="130"/>
      <c r="G58" s="292"/>
      <c r="H58" s="250"/>
      <c r="I58" s="250"/>
      <c r="J58" s="282"/>
      <c r="K58" s="282"/>
      <c r="L58" s="282"/>
      <c r="M58" s="293"/>
      <c r="W58" s="171"/>
    </row>
    <row r="59" spans="2:24" ht="15.75" customHeight="1" x14ac:dyDescent="0.3">
      <c r="C59" s="137"/>
      <c r="E59" s="137"/>
      <c r="F59" s="130"/>
      <c r="G59" s="278"/>
    </row>
    <row r="60" spans="2:24" ht="15.75" customHeight="1" x14ac:dyDescent="0.3">
      <c r="C60" s="137"/>
      <c r="E60" s="137"/>
      <c r="F60" s="130"/>
      <c r="G60" s="278"/>
    </row>
    <row r="61" spans="2:24" ht="15.75" customHeight="1" x14ac:dyDescent="0.3">
      <c r="C61" s="137"/>
      <c r="E61" s="137"/>
      <c r="F61" s="130"/>
      <c r="G61" s="278"/>
    </row>
    <row r="62" spans="2:24" ht="15.75" customHeight="1" x14ac:dyDescent="0.3">
      <c r="C62" s="137"/>
      <c r="E62" s="137"/>
      <c r="F62" s="130"/>
      <c r="G62" s="137"/>
    </row>
    <row r="63" spans="2:24" ht="15.75" customHeight="1" x14ac:dyDescent="0.3">
      <c r="C63" s="137"/>
      <c r="E63" s="137"/>
      <c r="F63" s="130"/>
      <c r="G63" s="137"/>
    </row>
    <row r="64" spans="2:24" ht="15.75" customHeight="1" x14ac:dyDescent="0.3">
      <c r="C64" s="137"/>
      <c r="E64" s="132"/>
      <c r="F64" s="294"/>
      <c r="G64" s="137"/>
    </row>
    <row r="65" spans="6:7" ht="15.75" customHeight="1" x14ac:dyDescent="0.3">
      <c r="F65" s="130"/>
      <c r="G65" s="137"/>
    </row>
    <row r="66" spans="6:7" ht="15.75" customHeight="1" x14ac:dyDescent="0.3">
      <c r="F66" s="130"/>
      <c r="G66" s="137"/>
    </row>
    <row r="67" spans="6:7" ht="15.75" customHeight="1" x14ac:dyDescent="0.3">
      <c r="F67" s="130"/>
    </row>
    <row r="68" spans="6:7" x14ac:dyDescent="0.3">
      <c r="F68" s="130"/>
    </row>
    <row r="69" spans="6:7" x14ac:dyDescent="0.3">
      <c r="F69" s="130"/>
    </row>
    <row r="70" spans="6:7" x14ac:dyDescent="0.3">
      <c r="F70" s="130"/>
    </row>
    <row r="71" spans="6:7" x14ac:dyDescent="0.3">
      <c r="F71" s="130"/>
    </row>
    <row r="72" spans="6:7" x14ac:dyDescent="0.3">
      <c r="F72" s="130"/>
    </row>
    <row r="73" spans="6:7" x14ac:dyDescent="0.3">
      <c r="F73" s="130"/>
    </row>
  </sheetData>
  <mergeCells count="8">
    <mergeCell ref="U4:W4"/>
    <mergeCell ref="U5:W5"/>
    <mergeCell ref="H57:J57"/>
    <mergeCell ref="B21:G21"/>
    <mergeCell ref="B32:I32"/>
    <mergeCell ref="H35:J35"/>
    <mergeCell ref="B19:G19"/>
    <mergeCell ref="B18:G18"/>
  </mergeCells>
  <conditionalFormatting sqref="A14:H14 A7:B7 N7:P7 A9:G13 R7:S7 J9:P14 U7:X7 U9:X14 R9:S14">
    <cfRule type="expression" dxfId="235" priority="4">
      <formula>MOD(ROW(),2)=0</formula>
    </cfRule>
  </conditionalFormatting>
  <conditionalFormatting sqref="C7 E7:M7 H9:I9 H10:H13 I10:I14">
    <cfRule type="expression" dxfId="234" priority="3">
      <formula>MOD(ROW(),2)=0</formula>
    </cfRule>
  </conditionalFormatting>
  <conditionalFormatting sqref="D7">
    <cfRule type="expression" dxfId="233" priority="2">
      <formula>MOD(ROW(),2)=0</formula>
    </cfRule>
  </conditionalFormatting>
  <conditionalFormatting sqref="R8:S8 U8:X8 A8:P8">
    <cfRule type="expression" dxfId="232" priority="1">
      <formula>MOD(ROW(),2)=0</formula>
    </cfRule>
  </conditionalFormatting>
  <hyperlinks>
    <hyperlink ref="B22" r:id="rId1" xr:uid="{00000000-0004-0000-0100-000000000000}"/>
  </hyperlinks>
  <printOptions horizontalCentered="1" gridLines="1"/>
  <pageMargins left="0" right="0" top="0.75" bottom="0.75" header="0.3" footer="0.3"/>
  <pageSetup scale="45" orientation="landscape" horizontalDpi="1200" verticalDpi="120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FFCC"/>
    <pageSetUpPr fitToPage="1"/>
  </sheetPr>
  <dimension ref="A1:Y67"/>
  <sheetViews>
    <sheetView showGridLines="0" zoomScale="80" zoomScaleNormal="80" workbookViewId="0">
      <pane xSplit="2" ySplit="6" topLeftCell="H7" activePane="bottomRight" state="frozen"/>
      <selection activeCell="X1" sqref="X1:X1048576"/>
      <selection pane="topRight" activeCell="X1" sqref="X1:X1048576"/>
      <selection pane="bottomLeft" activeCell="X1" sqref="X1:X1048576"/>
      <selection pane="bottomRight" activeCell="X27" sqref="X27"/>
    </sheetView>
  </sheetViews>
  <sheetFormatPr defaultColWidth="9.109375" defaultRowHeight="14.4" x14ac:dyDescent="0.3"/>
  <cols>
    <col min="1" max="1" width="7.88671875" style="135" customWidth="1"/>
    <col min="2" max="2" width="62" style="135" customWidth="1"/>
    <col min="3" max="3" width="47.88671875" style="135" bestFit="1" customWidth="1"/>
    <col min="4" max="4" width="14.33203125" style="135" customWidth="1"/>
    <col min="5" max="5" width="10.88671875" style="135" customWidth="1"/>
    <col min="6" max="6" width="19.44140625" style="135" customWidth="1"/>
    <col min="7" max="7" width="23" style="135" customWidth="1"/>
    <col min="8" max="8" width="10.5546875" style="135" customWidth="1"/>
    <col min="9" max="9" width="12.109375" style="135" customWidth="1"/>
    <col min="10" max="10" width="13.6640625" style="135" customWidth="1"/>
    <col min="11" max="11" width="15.88671875" style="135" customWidth="1"/>
    <col min="12" max="12" width="15.88671875" style="135" bestFit="1" customWidth="1"/>
    <col min="13" max="13" width="21" style="135" customWidth="1"/>
    <col min="14" max="14" width="14" style="135" bestFit="1" customWidth="1"/>
    <col min="15" max="15" width="11.6640625" style="135" bestFit="1" customWidth="1"/>
    <col min="16" max="16" width="14" style="135" bestFit="1" customWidth="1"/>
    <col min="17" max="17" width="3.6640625" style="135" customWidth="1"/>
    <col min="18" max="18" width="15.88671875" style="135" customWidth="1"/>
    <col min="19" max="19" width="14.109375" style="135" customWidth="1"/>
    <col min="20" max="20" width="3.6640625" style="141" customWidth="1"/>
    <col min="21" max="21" width="14" style="135" bestFit="1" customWidth="1"/>
    <col min="22" max="22" width="14.88671875" style="135" bestFit="1" customWidth="1"/>
    <col min="23" max="23" width="14.44140625" style="135" customWidth="1"/>
    <col min="24" max="24" width="14.33203125" style="135" customWidth="1"/>
    <col min="25" max="16384" width="9.109375" style="135"/>
  </cols>
  <sheetData>
    <row r="1" spans="1:25" ht="15.75" customHeight="1" x14ac:dyDescent="0.3">
      <c r="A1" s="132" t="s">
        <v>9</v>
      </c>
    </row>
    <row r="2" spans="1:25" ht="15.75" customHeight="1" x14ac:dyDescent="0.3">
      <c r="A2" s="138" t="str">
        <f>'#3398 Everglades Preparatory '!A2</f>
        <v>Federal Grant Allocations/Reimbursements as of: 03/31/2024</v>
      </c>
      <c r="B2" s="199"/>
      <c r="N2" s="140"/>
      <c r="O2" s="140"/>
      <c r="Q2" s="141"/>
      <c r="R2" s="141"/>
      <c r="S2" s="141"/>
    </row>
    <row r="3" spans="1:25" ht="15.75" customHeight="1" x14ac:dyDescent="0.3">
      <c r="A3" s="142" t="s">
        <v>45</v>
      </c>
      <c r="B3" s="132"/>
      <c r="D3" s="132"/>
      <c r="E3" s="132"/>
      <c r="F3" s="132"/>
      <c r="Q3" s="141"/>
      <c r="R3" s="141"/>
      <c r="S3" s="141"/>
      <c r="U3" s="136"/>
      <c r="V3" s="143"/>
    </row>
    <row r="4" spans="1:25" ht="15.75" customHeight="1" x14ac:dyDescent="0.3">
      <c r="A4" s="132" t="s">
        <v>143</v>
      </c>
      <c r="N4" s="145"/>
      <c r="O4" s="145"/>
      <c r="P4" s="145"/>
      <c r="Q4" s="146"/>
      <c r="R4" s="141"/>
      <c r="S4" s="141"/>
      <c r="T4" s="146"/>
      <c r="U4" s="594" t="s">
        <v>263</v>
      </c>
      <c r="V4" s="594"/>
      <c r="W4" s="594"/>
      <c r="X4" s="147"/>
    </row>
    <row r="5" spans="1:25" ht="15" thickBot="1" x14ac:dyDescent="0.35">
      <c r="H5" s="148"/>
      <c r="I5" s="148"/>
      <c r="N5" s="145"/>
      <c r="O5" s="145"/>
      <c r="P5" s="145"/>
      <c r="Q5" s="146"/>
      <c r="R5" s="150"/>
      <c r="S5" s="150"/>
      <c r="T5" s="146"/>
      <c r="U5" s="597"/>
      <c r="V5" s="597"/>
      <c r="W5" s="597"/>
      <c r="X5" s="151"/>
    </row>
    <row r="6" spans="1:25" s="202" customFormat="1" ht="72.599999999999994"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145"/>
      <c r="R6" s="154" t="s">
        <v>264</v>
      </c>
      <c r="S6" s="155" t="s">
        <v>265</v>
      </c>
      <c r="T6" s="200"/>
      <c r="U6" s="345" t="s">
        <v>223</v>
      </c>
      <c r="V6" s="346" t="s">
        <v>251</v>
      </c>
      <c r="W6" s="347" t="s">
        <v>252</v>
      </c>
      <c r="X6" s="159" t="str">
        <f>'#3398 Everglades Preparatory '!X6</f>
        <v>Available Budget as of 03/31/2024</v>
      </c>
      <c r="Y6" s="244"/>
    </row>
    <row r="7" spans="1:25" ht="15.75" customHeight="1" x14ac:dyDescent="0.3">
      <c r="A7" s="137">
        <v>4201</v>
      </c>
      <c r="B7" s="235" t="s">
        <v>243</v>
      </c>
      <c r="C7" s="371" t="s">
        <v>95</v>
      </c>
      <c r="D7" s="182" t="s">
        <v>273</v>
      </c>
      <c r="E7" s="182" t="s">
        <v>266</v>
      </c>
      <c r="F7" s="137" t="s">
        <v>267</v>
      </c>
      <c r="G7" s="137" t="s">
        <v>7</v>
      </c>
      <c r="H7" s="296">
        <v>2.3E-2</v>
      </c>
      <c r="I7" s="296">
        <v>0.1265</v>
      </c>
      <c r="J7" s="169">
        <v>45473</v>
      </c>
      <c r="K7" s="169">
        <v>45474</v>
      </c>
      <c r="L7" s="169">
        <v>45108</v>
      </c>
      <c r="M7" s="137" t="s">
        <v>268</v>
      </c>
      <c r="N7" s="389">
        <v>19813.5</v>
      </c>
      <c r="O7" s="390"/>
      <c r="P7" s="391">
        <f t="shared" ref="P7:P12" si="0">N7+O7</f>
        <v>19813.5</v>
      </c>
      <c r="Q7" s="175"/>
      <c r="R7" s="375">
        <v>0</v>
      </c>
      <c r="S7" s="377">
        <f>P7-R7</f>
        <v>19813.5</v>
      </c>
      <c r="T7" s="175"/>
      <c r="U7" s="375">
        <v>19813.5</v>
      </c>
      <c r="V7" s="376"/>
      <c r="W7" s="474">
        <f>U7+V7</f>
        <v>19813.5</v>
      </c>
      <c r="X7" s="465">
        <f>S7-W7</f>
        <v>0</v>
      </c>
    </row>
    <row r="8" spans="1:25" ht="15.75" customHeight="1" x14ac:dyDescent="0.3">
      <c r="A8" s="137">
        <v>4221</v>
      </c>
      <c r="B8" s="235" t="s">
        <v>333</v>
      </c>
      <c r="C8" s="371" t="s">
        <v>246</v>
      </c>
      <c r="D8" s="182" t="s">
        <v>273</v>
      </c>
      <c r="E8" s="182" t="s">
        <v>323</v>
      </c>
      <c r="F8" s="137" t="s">
        <v>335</v>
      </c>
      <c r="G8" s="137" t="s">
        <v>7</v>
      </c>
      <c r="H8" s="296">
        <v>2.3E-2</v>
      </c>
      <c r="I8" s="296">
        <v>0.1265</v>
      </c>
      <c r="J8" s="169">
        <v>45504</v>
      </c>
      <c r="K8" s="169">
        <v>45519</v>
      </c>
      <c r="L8" s="169">
        <v>45108</v>
      </c>
      <c r="M8" s="137" t="s">
        <v>324</v>
      </c>
      <c r="N8" s="392">
        <v>47500</v>
      </c>
      <c r="O8" s="393"/>
      <c r="P8" s="394">
        <f>N8+O8</f>
        <v>47500</v>
      </c>
      <c r="Q8" s="175"/>
      <c r="R8" s="378"/>
      <c r="S8" s="365">
        <f>P8-R8</f>
        <v>47500</v>
      </c>
      <c r="T8" s="175"/>
      <c r="U8" s="378"/>
      <c r="V8" s="364"/>
      <c r="W8" s="452"/>
      <c r="X8" s="428">
        <f t="shared" ref="X8:X12" si="1">S8-W8</f>
        <v>47500</v>
      </c>
    </row>
    <row r="9" spans="1:25" ht="15.75" customHeight="1" x14ac:dyDescent="0.3">
      <c r="A9" s="160">
        <v>4228</v>
      </c>
      <c r="B9" s="135" t="s">
        <v>353</v>
      </c>
      <c r="C9" s="563" t="s">
        <v>354</v>
      </c>
      <c r="D9" s="137" t="s">
        <v>355</v>
      </c>
      <c r="E9" s="137" t="s">
        <v>342</v>
      </c>
      <c r="F9" s="169" t="s">
        <v>356</v>
      </c>
      <c r="G9" s="235" t="s">
        <v>7</v>
      </c>
      <c r="H9" s="296">
        <v>2.3E-2</v>
      </c>
      <c r="I9" s="296">
        <v>0.1265</v>
      </c>
      <c r="J9" s="169">
        <v>45565</v>
      </c>
      <c r="K9" s="169">
        <v>45566</v>
      </c>
      <c r="L9" s="169">
        <v>45314</v>
      </c>
      <c r="M9" s="137" t="s">
        <v>357</v>
      </c>
      <c r="N9" s="392">
        <v>31524.12</v>
      </c>
      <c r="O9" s="393"/>
      <c r="P9" s="394">
        <f>N9+O9</f>
        <v>31524.12</v>
      </c>
      <c r="Q9" s="175"/>
      <c r="R9" s="378"/>
      <c r="S9" s="365">
        <f>P9-R9</f>
        <v>31524.12</v>
      </c>
      <c r="T9" s="175"/>
      <c r="U9" s="378"/>
      <c r="V9" s="364"/>
      <c r="W9" s="452"/>
      <c r="X9" s="428">
        <f t="shared" si="1"/>
        <v>31524.12</v>
      </c>
    </row>
    <row r="10" spans="1:25" ht="15.75" customHeight="1" x14ac:dyDescent="0.3">
      <c r="A10" s="137" t="s">
        <v>313</v>
      </c>
      <c r="B10" s="235" t="s">
        <v>297</v>
      </c>
      <c r="C10" s="371" t="s">
        <v>185</v>
      </c>
      <c r="D10" s="182" t="s">
        <v>186</v>
      </c>
      <c r="E10" s="182" t="s">
        <v>275</v>
      </c>
      <c r="F10" s="137" t="s">
        <v>276</v>
      </c>
      <c r="G10" s="137" t="s">
        <v>7</v>
      </c>
      <c r="H10" s="296">
        <v>0.05</v>
      </c>
      <c r="I10" s="296">
        <v>0.1265</v>
      </c>
      <c r="J10" s="169">
        <v>45565</v>
      </c>
      <c r="K10" s="169">
        <v>45565</v>
      </c>
      <c r="L10" s="169">
        <v>44279</v>
      </c>
      <c r="M10" s="137" t="s">
        <v>188</v>
      </c>
      <c r="N10" s="392">
        <v>45309.98</v>
      </c>
      <c r="O10" s="393">
        <v>7.1</v>
      </c>
      <c r="P10" s="394">
        <f t="shared" si="0"/>
        <v>45317.08</v>
      </c>
      <c r="Q10" s="175"/>
      <c r="R10" s="378"/>
      <c r="S10" s="365">
        <f t="shared" ref="S10:S12" si="2">P10-R10</f>
        <v>45317.08</v>
      </c>
      <c r="T10" s="175"/>
      <c r="U10" s="378">
        <v>45317.08</v>
      </c>
      <c r="V10" s="364"/>
      <c r="W10" s="452">
        <f>U10+V10</f>
        <v>45317.08</v>
      </c>
      <c r="X10" s="428">
        <f t="shared" si="1"/>
        <v>0</v>
      </c>
    </row>
    <row r="11" spans="1:25" ht="15.75" customHeight="1" x14ac:dyDescent="0.3">
      <c r="A11" s="137" t="s">
        <v>306</v>
      </c>
      <c r="B11" s="235" t="s">
        <v>212</v>
      </c>
      <c r="C11" s="371" t="s">
        <v>185</v>
      </c>
      <c r="D11" s="182" t="s">
        <v>186</v>
      </c>
      <c r="E11" s="182" t="s">
        <v>213</v>
      </c>
      <c r="F11" s="137" t="s">
        <v>187</v>
      </c>
      <c r="G11" s="137" t="s">
        <v>7</v>
      </c>
      <c r="H11" s="296">
        <v>0.05</v>
      </c>
      <c r="I11" s="296">
        <v>0.1265</v>
      </c>
      <c r="J11" s="169">
        <v>45565</v>
      </c>
      <c r="K11" s="169">
        <v>45565</v>
      </c>
      <c r="L11" s="169">
        <v>44279</v>
      </c>
      <c r="M11" s="137" t="s">
        <v>188</v>
      </c>
      <c r="N11" s="392">
        <v>181239.91</v>
      </c>
      <c r="O11" s="393">
        <v>28.39</v>
      </c>
      <c r="P11" s="394">
        <f t="shared" si="0"/>
        <v>181268.30000000002</v>
      </c>
      <c r="Q11" s="175"/>
      <c r="R11" s="378"/>
      <c r="S11" s="365">
        <f t="shared" si="2"/>
        <v>181268.30000000002</v>
      </c>
      <c r="T11" s="175"/>
      <c r="U11" s="378">
        <v>181268.3</v>
      </c>
      <c r="V11" s="364"/>
      <c r="W11" s="452">
        <f t="shared" ref="W11:W12" si="3">U11+V11</f>
        <v>181268.3</v>
      </c>
      <c r="X11" s="428">
        <f t="shared" si="1"/>
        <v>0</v>
      </c>
    </row>
    <row r="12" spans="1:25" ht="15.75" customHeight="1" x14ac:dyDescent="0.3">
      <c r="A12" s="137" t="s">
        <v>309</v>
      </c>
      <c r="B12" s="235" t="s">
        <v>302</v>
      </c>
      <c r="C12" s="371" t="s">
        <v>185</v>
      </c>
      <c r="D12" s="182" t="s">
        <v>186</v>
      </c>
      <c r="E12" s="182" t="s">
        <v>287</v>
      </c>
      <c r="F12" s="137" t="s">
        <v>288</v>
      </c>
      <c r="G12" s="137" t="s">
        <v>7</v>
      </c>
      <c r="H12" s="296">
        <v>0.05</v>
      </c>
      <c r="I12" s="296">
        <v>0.1265</v>
      </c>
      <c r="J12" s="169">
        <v>45565</v>
      </c>
      <c r="K12" s="169">
        <v>45565</v>
      </c>
      <c r="L12" s="169">
        <v>44279</v>
      </c>
      <c r="M12" s="137" t="s">
        <v>289</v>
      </c>
      <c r="N12" s="392">
        <v>5184.45</v>
      </c>
      <c r="O12" s="393"/>
      <c r="P12" s="394">
        <f t="shared" si="0"/>
        <v>5184.45</v>
      </c>
      <c r="Q12" s="175"/>
      <c r="R12" s="378"/>
      <c r="S12" s="365">
        <f t="shared" si="2"/>
        <v>5184.45</v>
      </c>
      <c r="T12" s="175"/>
      <c r="U12" s="378">
        <v>5184.45</v>
      </c>
      <c r="V12" s="364"/>
      <c r="W12" s="452">
        <f t="shared" si="3"/>
        <v>5184.45</v>
      </c>
      <c r="X12" s="428">
        <f t="shared" si="1"/>
        <v>0</v>
      </c>
    </row>
    <row r="13" spans="1:25" ht="15.75" customHeight="1" x14ac:dyDescent="0.3">
      <c r="A13" s="137">
        <v>4464</v>
      </c>
      <c r="B13" s="235" t="s">
        <v>239</v>
      </c>
      <c r="C13" s="289" t="s">
        <v>235</v>
      </c>
      <c r="D13" s="137" t="s">
        <v>175</v>
      </c>
      <c r="E13" s="137" t="s">
        <v>225</v>
      </c>
      <c r="F13" s="137" t="s">
        <v>226</v>
      </c>
      <c r="G13" s="137" t="s">
        <v>7</v>
      </c>
      <c r="H13" s="296">
        <v>0.05</v>
      </c>
      <c r="I13" s="296">
        <v>0.1265</v>
      </c>
      <c r="J13" s="169">
        <v>45199</v>
      </c>
      <c r="K13" s="169">
        <v>45199</v>
      </c>
      <c r="L13" s="169">
        <v>44201</v>
      </c>
      <c r="M13" s="137" t="s">
        <v>234</v>
      </c>
      <c r="N13" s="400">
        <v>28019.39</v>
      </c>
      <c r="O13" s="401"/>
      <c r="P13" s="394">
        <f t="shared" ref="P13" si="4">N13+O13</f>
        <v>28019.39</v>
      </c>
      <c r="Q13" s="130"/>
      <c r="R13" s="409"/>
      <c r="S13" s="365">
        <f t="shared" ref="S13" si="5">P13-R13</f>
        <v>28019.39</v>
      </c>
      <c r="T13" s="175"/>
      <c r="U13" s="409">
        <v>22520.38</v>
      </c>
      <c r="V13" s="380"/>
      <c r="W13" s="453">
        <f>U13+V13</f>
        <v>22520.38</v>
      </c>
      <c r="X13" s="456">
        <v>0</v>
      </c>
      <c r="Y13" s="135" t="s">
        <v>326</v>
      </c>
    </row>
    <row r="14" spans="1:25" ht="15.75" customHeight="1" thickBot="1" x14ac:dyDescent="0.35">
      <c r="B14" s="221"/>
      <c r="C14" s="137"/>
      <c r="D14" s="137"/>
      <c r="E14" s="137"/>
      <c r="H14" s="168"/>
      <c r="I14" s="168"/>
      <c r="J14" s="198"/>
      <c r="K14" s="198"/>
      <c r="L14" s="198"/>
      <c r="M14" s="172" t="s">
        <v>38</v>
      </c>
      <c r="N14" s="366">
        <f>SUM(N7:N13)</f>
        <v>358591.35000000003</v>
      </c>
      <c r="O14" s="367">
        <f>SUM(O7:O13)</f>
        <v>35.49</v>
      </c>
      <c r="P14" s="368">
        <f>SUM(P7:P13)</f>
        <v>358626.84</v>
      </c>
      <c r="Q14" s="130"/>
      <c r="R14" s="366">
        <f>SUM(R7:R13)</f>
        <v>0</v>
      </c>
      <c r="S14" s="368">
        <f>SUM(S7:S13)</f>
        <v>358626.84</v>
      </c>
      <c r="T14" s="130"/>
      <c r="U14" s="366">
        <f>SUM(U7:U13)</f>
        <v>274103.71000000002</v>
      </c>
      <c r="V14" s="367">
        <f>SUM(V7:V13)</f>
        <v>0</v>
      </c>
      <c r="W14" s="454">
        <f>SUM(W7:W13)</f>
        <v>274103.71000000002</v>
      </c>
      <c r="X14" s="457">
        <f>SUM(X7:X13)</f>
        <v>79024.12</v>
      </c>
    </row>
    <row r="15" spans="1:25" ht="15.75" customHeight="1" thickTop="1" x14ac:dyDescent="0.3">
      <c r="B15" s="221"/>
      <c r="C15" s="137"/>
      <c r="D15" s="137"/>
      <c r="E15" s="137"/>
      <c r="H15" s="168"/>
      <c r="I15" s="168"/>
      <c r="M15" s="172"/>
      <c r="N15" s="171"/>
      <c r="O15" s="171"/>
      <c r="P15" s="171"/>
      <c r="Q15" s="171"/>
      <c r="R15" s="171"/>
      <c r="S15" s="171"/>
      <c r="T15" s="170"/>
    </row>
    <row r="16" spans="1:25" ht="15.75" customHeight="1" x14ac:dyDescent="0.3">
      <c r="B16" s="221"/>
      <c r="C16" s="137"/>
      <c r="D16" s="137"/>
      <c r="E16" s="137"/>
      <c r="M16" s="172"/>
      <c r="N16" s="171"/>
      <c r="O16" s="171"/>
      <c r="P16" s="171"/>
      <c r="Q16" s="171"/>
      <c r="R16" s="171"/>
      <c r="S16" s="171"/>
      <c r="T16" s="170"/>
    </row>
    <row r="17" spans="2:20" ht="15.75" customHeight="1" x14ac:dyDescent="0.3">
      <c r="B17" s="132" t="s">
        <v>111</v>
      </c>
      <c r="C17" s="182"/>
      <c r="D17" s="182"/>
      <c r="E17" s="182"/>
      <c r="M17" s="172"/>
      <c r="N17" s="171"/>
      <c r="O17" s="171"/>
      <c r="P17" s="171"/>
      <c r="Q17" s="171"/>
      <c r="R17" s="171"/>
      <c r="S17" s="171"/>
      <c r="T17" s="170"/>
    </row>
    <row r="18" spans="2:20" ht="15.75" customHeight="1" x14ac:dyDescent="0.3">
      <c r="B18" s="596" t="s">
        <v>253</v>
      </c>
      <c r="C18" s="596"/>
      <c r="D18" s="596"/>
      <c r="E18" s="596"/>
      <c r="F18" s="596"/>
      <c r="G18" s="596"/>
      <c r="H18" s="176"/>
      <c r="I18" s="176"/>
      <c r="J18" s="176"/>
      <c r="M18" s="172"/>
      <c r="N18" s="171"/>
      <c r="O18" s="171"/>
      <c r="P18" s="171"/>
      <c r="Q18" s="171"/>
      <c r="R18" s="171"/>
      <c r="S18" s="171"/>
      <c r="T18" s="170"/>
    </row>
    <row r="19" spans="2:20" ht="15.75" customHeight="1" x14ac:dyDescent="0.3">
      <c r="C19" s="182"/>
      <c r="D19" s="182"/>
      <c r="E19" s="182"/>
      <c r="M19" s="172"/>
      <c r="N19" s="171"/>
      <c r="O19" s="171"/>
      <c r="P19" s="171"/>
      <c r="Q19" s="171"/>
      <c r="R19" s="171"/>
      <c r="S19" s="171"/>
      <c r="T19" s="170"/>
    </row>
    <row r="20" spans="2:20" ht="15.75" customHeight="1" x14ac:dyDescent="0.3">
      <c r="B20" s="596" t="s">
        <v>115</v>
      </c>
      <c r="C20" s="596"/>
      <c r="D20" s="596"/>
      <c r="E20" s="596"/>
      <c r="F20" s="596"/>
      <c r="G20" s="596"/>
      <c r="H20" s="176"/>
      <c r="I20" s="176"/>
      <c r="J20" s="176"/>
      <c r="M20" s="172"/>
      <c r="N20" s="171"/>
      <c r="O20" s="171"/>
      <c r="P20" s="171"/>
      <c r="Q20" s="171"/>
      <c r="R20" s="171"/>
      <c r="S20" s="171"/>
      <c r="T20" s="170"/>
    </row>
    <row r="21" spans="2:20" ht="15.75" customHeight="1" x14ac:dyDescent="0.3">
      <c r="B21" s="176"/>
      <c r="C21" s="176"/>
      <c r="D21" s="176"/>
      <c r="E21" s="176"/>
      <c r="F21" s="176"/>
      <c r="G21" s="176"/>
      <c r="H21" s="176"/>
      <c r="I21" s="176"/>
      <c r="J21" s="176"/>
      <c r="M21" s="172"/>
      <c r="N21" s="171"/>
      <c r="O21" s="171"/>
      <c r="P21" s="171"/>
      <c r="Q21" s="171"/>
      <c r="R21" s="171"/>
      <c r="S21" s="171"/>
      <c r="T21" s="170"/>
    </row>
    <row r="22" spans="2:20" ht="15.75" customHeight="1" x14ac:dyDescent="0.3">
      <c r="B22" s="596" t="s">
        <v>136</v>
      </c>
      <c r="C22" s="596"/>
      <c r="D22" s="596"/>
      <c r="E22" s="596"/>
      <c r="F22" s="596"/>
      <c r="G22" s="596"/>
      <c r="H22" s="176"/>
      <c r="I22" s="176"/>
      <c r="J22" s="176"/>
      <c r="M22" s="172"/>
      <c r="N22" s="171"/>
      <c r="O22" s="171"/>
      <c r="P22" s="171"/>
      <c r="Q22" s="171"/>
      <c r="R22" s="171"/>
      <c r="S22" s="171"/>
      <c r="T22" s="170"/>
    </row>
    <row r="23" spans="2:20" ht="15.75" customHeight="1" x14ac:dyDescent="0.3">
      <c r="B23" s="609" t="s">
        <v>135</v>
      </c>
      <c r="C23" s="596"/>
      <c r="D23" s="596"/>
      <c r="E23" s="596"/>
      <c r="F23" s="596"/>
      <c r="G23" s="596"/>
      <c r="H23" s="176"/>
      <c r="I23" s="176"/>
      <c r="J23" s="176"/>
      <c r="M23" s="172"/>
      <c r="N23" s="171"/>
      <c r="O23" s="171"/>
      <c r="P23" s="171"/>
      <c r="Q23" s="171"/>
      <c r="R23" s="171"/>
      <c r="S23" s="171"/>
      <c r="T23" s="170"/>
    </row>
    <row r="24" spans="2:20" ht="15.75" customHeight="1" x14ac:dyDescent="0.3">
      <c r="B24" s="176"/>
      <c r="C24" s="176"/>
      <c r="D24" s="176"/>
      <c r="E24" s="176"/>
      <c r="F24" s="176"/>
      <c r="G24" s="176"/>
      <c r="H24" s="176"/>
      <c r="I24" s="176"/>
      <c r="J24" s="176"/>
      <c r="M24" s="172"/>
      <c r="N24" s="171"/>
      <c r="O24" s="171"/>
      <c r="P24" s="171"/>
      <c r="Q24" s="171"/>
      <c r="R24" s="171"/>
      <c r="S24" s="171"/>
      <c r="T24" s="170"/>
    </row>
    <row r="25" spans="2:20" ht="15.75" customHeight="1" x14ac:dyDescent="0.3">
      <c r="B25" s="131" t="s">
        <v>98</v>
      </c>
      <c r="C25" s="180" t="s">
        <v>101</v>
      </c>
      <c r="D25" s="180" t="s">
        <v>102</v>
      </c>
      <c r="E25" s="180"/>
      <c r="F25" s="176"/>
      <c r="G25" s="176"/>
      <c r="H25" s="176"/>
      <c r="I25" s="176"/>
      <c r="J25" s="176"/>
      <c r="M25" s="172"/>
      <c r="N25" s="171"/>
      <c r="O25" s="171"/>
      <c r="P25" s="171"/>
      <c r="Q25" s="171"/>
      <c r="R25" s="171"/>
      <c r="S25" s="171"/>
      <c r="T25" s="170"/>
    </row>
    <row r="26" spans="2:20" ht="15.75" customHeight="1" x14ac:dyDescent="0.3">
      <c r="B26" s="135" t="s">
        <v>99</v>
      </c>
      <c r="C26" s="182" t="s">
        <v>207</v>
      </c>
      <c r="D26" s="182" t="s">
        <v>105</v>
      </c>
      <c r="E26" s="182"/>
      <c r="M26" s="172"/>
      <c r="N26" s="171"/>
      <c r="O26" s="171"/>
      <c r="P26" s="171"/>
      <c r="Q26" s="171"/>
      <c r="R26" s="171"/>
      <c r="S26" s="171"/>
      <c r="T26" s="170"/>
    </row>
    <row r="27" spans="2:20" ht="15.75" customHeight="1" x14ac:dyDescent="0.3">
      <c r="B27" s="173" t="s">
        <v>100</v>
      </c>
      <c r="C27" s="182" t="s">
        <v>177</v>
      </c>
      <c r="D27" s="182" t="s">
        <v>208</v>
      </c>
      <c r="E27" s="182"/>
      <c r="M27" s="172"/>
      <c r="N27" s="171"/>
      <c r="O27" s="171"/>
      <c r="P27" s="171"/>
      <c r="Q27" s="171"/>
      <c r="R27" s="171"/>
      <c r="S27" s="171"/>
      <c r="T27" s="170"/>
    </row>
    <row r="28" spans="2:20" ht="15.75" customHeight="1" x14ac:dyDescent="0.3">
      <c r="B28" s="135" t="s">
        <v>237</v>
      </c>
      <c r="C28" s="182" t="s">
        <v>205</v>
      </c>
      <c r="D28" s="182" t="s">
        <v>206</v>
      </c>
      <c r="E28" s="182"/>
    </row>
    <row r="29" spans="2:20" ht="15.75" customHeight="1" x14ac:dyDescent="0.3">
      <c r="B29" s="135" t="s">
        <v>236</v>
      </c>
      <c r="C29" s="182" t="s">
        <v>205</v>
      </c>
      <c r="D29" s="182" t="s">
        <v>206</v>
      </c>
      <c r="E29" s="182"/>
    </row>
    <row r="30" spans="2:20" ht="15.75" customHeight="1" x14ac:dyDescent="0.3">
      <c r="C30" s="182"/>
      <c r="D30" s="182"/>
      <c r="E30" s="182"/>
    </row>
    <row r="31" spans="2:20" ht="15.75" customHeight="1" x14ac:dyDescent="0.3">
      <c r="B31" s="592" t="s">
        <v>269</v>
      </c>
      <c r="C31" s="592"/>
      <c r="D31" s="592"/>
      <c r="E31" s="592"/>
      <c r="F31" s="592"/>
      <c r="G31" s="592"/>
      <c r="H31" s="592"/>
      <c r="I31" s="592"/>
    </row>
    <row r="32" spans="2:20" ht="15.75" customHeight="1" x14ac:dyDescent="0.3">
      <c r="B32" s="128" t="s">
        <v>270</v>
      </c>
      <c r="C32" s="182"/>
      <c r="D32" s="182"/>
      <c r="E32" s="182"/>
    </row>
    <row r="33" spans="2:20" ht="15.75" customHeight="1" x14ac:dyDescent="0.3">
      <c r="B33" s="192"/>
      <c r="C33" s="216"/>
      <c r="D33" s="216"/>
      <c r="E33" s="216"/>
      <c r="F33" s="192"/>
      <c r="G33" s="192"/>
      <c r="H33" s="192"/>
      <c r="I33" s="192"/>
      <c r="J33" s="192"/>
      <c r="K33" s="192"/>
      <c r="L33" s="192"/>
      <c r="M33" s="192"/>
      <c r="N33" s="192"/>
      <c r="O33" s="141"/>
      <c r="P33" s="141"/>
      <c r="Q33" s="141"/>
      <c r="R33" s="141"/>
      <c r="S33" s="141"/>
    </row>
    <row r="34" spans="2:20" ht="15.75" customHeight="1" x14ac:dyDescent="0.3">
      <c r="O34" s="184"/>
      <c r="P34" s="184"/>
      <c r="Q34" s="184"/>
      <c r="R34" s="297" t="s">
        <v>256</v>
      </c>
      <c r="S34" s="187"/>
      <c r="T34" s="197"/>
    </row>
    <row r="35" spans="2:20" ht="15.75" customHeight="1" x14ac:dyDescent="0.3">
      <c r="B35" s="188" t="s">
        <v>255</v>
      </c>
      <c r="C35" s="190" t="s">
        <v>2</v>
      </c>
      <c r="D35" s="190"/>
      <c r="E35" s="190"/>
      <c r="F35" s="190" t="s">
        <v>34</v>
      </c>
      <c r="G35" s="190" t="s">
        <v>35</v>
      </c>
      <c r="H35" s="190"/>
      <c r="I35" s="190"/>
      <c r="J35" s="190"/>
      <c r="K35" s="190"/>
      <c r="L35" s="190"/>
      <c r="M35" s="190" t="s">
        <v>36</v>
      </c>
      <c r="N35" s="190" t="s">
        <v>37</v>
      </c>
      <c r="O35" s="191"/>
      <c r="P35" s="191"/>
      <c r="Q35" s="191"/>
      <c r="R35" s="192" t="s">
        <v>81</v>
      </c>
      <c r="S35" s="193"/>
      <c r="T35" s="197"/>
    </row>
    <row r="36" spans="2:20" ht="15.75" customHeight="1" x14ac:dyDescent="0.3">
      <c r="B36" s="194"/>
      <c r="C36" s="146"/>
      <c r="D36" s="146"/>
      <c r="E36" s="146"/>
      <c r="F36" s="146"/>
      <c r="G36" s="146"/>
      <c r="H36" s="146"/>
      <c r="I36" s="146"/>
      <c r="J36" s="146"/>
      <c r="K36" s="146"/>
      <c r="L36" s="146"/>
      <c r="M36" s="146"/>
      <c r="N36" s="146"/>
      <c r="O36" s="136"/>
      <c r="P36" s="136"/>
      <c r="Q36" s="136"/>
      <c r="R36" s="300"/>
      <c r="S36" s="301"/>
      <c r="T36" s="197"/>
    </row>
    <row r="37" spans="2:20" ht="15.75" customHeight="1" x14ac:dyDescent="0.3">
      <c r="B37" s="194"/>
      <c r="C37" s="146"/>
      <c r="D37" s="146"/>
      <c r="E37" s="146"/>
      <c r="F37" s="146"/>
      <c r="G37" s="146"/>
      <c r="H37" s="146"/>
      <c r="I37" s="146"/>
      <c r="J37" s="146"/>
      <c r="K37" s="146"/>
      <c r="L37" s="146"/>
      <c r="M37" s="146"/>
      <c r="N37" s="146"/>
      <c r="O37" s="136"/>
      <c r="P37" s="136"/>
      <c r="Q37" s="136"/>
    </row>
    <row r="38" spans="2:20" ht="15.75" customHeight="1" x14ac:dyDescent="0.3">
      <c r="B38" s="194"/>
      <c r="C38" s="146"/>
      <c r="D38" s="146"/>
      <c r="E38" s="146"/>
      <c r="F38" s="146"/>
      <c r="G38" s="146"/>
      <c r="H38" s="146"/>
      <c r="I38" s="146"/>
      <c r="J38" s="146"/>
      <c r="K38" s="146"/>
      <c r="L38" s="146"/>
      <c r="M38" s="146"/>
      <c r="N38" s="146"/>
      <c r="O38" s="136"/>
      <c r="P38" s="136"/>
      <c r="Q38" s="136"/>
    </row>
    <row r="39" spans="2:20" ht="15.75" customHeight="1" x14ac:dyDescent="0.3">
      <c r="B39" s="194"/>
      <c r="C39" s="146"/>
      <c r="D39" s="146"/>
      <c r="E39" s="146"/>
      <c r="F39" s="146"/>
      <c r="G39" s="146"/>
      <c r="H39" s="146"/>
      <c r="I39" s="146"/>
      <c r="J39" s="146"/>
      <c r="K39" s="146"/>
      <c r="L39" s="146"/>
      <c r="M39" s="146"/>
      <c r="N39" s="146"/>
      <c r="O39" s="136"/>
      <c r="P39" s="136"/>
      <c r="Q39" s="136"/>
    </row>
    <row r="40" spans="2:20" ht="15.75" customHeight="1" x14ac:dyDescent="0.3">
      <c r="B40" s="194"/>
      <c r="C40" s="510"/>
      <c r="D40" s="510"/>
      <c r="E40" s="510"/>
      <c r="F40" s="510"/>
      <c r="G40" s="510"/>
      <c r="H40" s="510"/>
      <c r="I40" s="510"/>
      <c r="J40" s="510"/>
      <c r="K40" s="510"/>
      <c r="L40" s="510"/>
      <c r="M40" s="510"/>
      <c r="N40" s="510"/>
      <c r="O40" s="136"/>
      <c r="P40" s="136"/>
      <c r="Q40" s="136"/>
    </row>
    <row r="41" spans="2:20" ht="15.75" customHeight="1" x14ac:dyDescent="0.3">
      <c r="B41" s="194"/>
      <c r="C41" s="510"/>
      <c r="D41" s="510"/>
      <c r="E41" s="510"/>
      <c r="F41" s="510"/>
      <c r="G41" s="510"/>
      <c r="H41" s="510"/>
      <c r="I41" s="510"/>
      <c r="J41" s="510"/>
      <c r="K41" s="510"/>
      <c r="L41" s="510"/>
      <c r="M41" s="510"/>
      <c r="N41" s="510"/>
      <c r="O41" s="136"/>
      <c r="P41" s="136"/>
      <c r="Q41" s="136"/>
    </row>
    <row r="42" spans="2:20" ht="15.75" customHeight="1" x14ac:dyDescent="0.3">
      <c r="B42" s="194"/>
      <c r="C42" s="510"/>
      <c r="D42" s="510"/>
      <c r="E42" s="510"/>
      <c r="F42" s="510"/>
      <c r="G42" s="510"/>
      <c r="H42" s="510"/>
      <c r="I42" s="510"/>
      <c r="J42" s="510"/>
      <c r="K42" s="510"/>
      <c r="L42" s="510"/>
      <c r="M42" s="510"/>
      <c r="N42" s="510"/>
      <c r="O42" s="136"/>
      <c r="P42" s="136"/>
      <c r="Q42" s="136"/>
    </row>
    <row r="43" spans="2:20" ht="15.75" customHeight="1" x14ac:dyDescent="0.3">
      <c r="B43" s="194"/>
      <c r="C43" s="510"/>
      <c r="D43" s="510"/>
      <c r="E43" s="510"/>
      <c r="F43" s="510"/>
      <c r="G43" s="510"/>
      <c r="H43" s="510"/>
      <c r="I43" s="510"/>
      <c r="J43" s="510"/>
      <c r="K43" s="510"/>
      <c r="L43" s="510"/>
      <c r="M43" s="510"/>
      <c r="N43" s="510"/>
      <c r="O43" s="136"/>
      <c r="P43" s="136"/>
      <c r="Q43" s="136"/>
    </row>
    <row r="44" spans="2:20" ht="15.75" customHeight="1" x14ac:dyDescent="0.3">
      <c r="B44" s="194"/>
      <c r="C44" s="510"/>
      <c r="D44" s="510"/>
      <c r="E44" s="510"/>
      <c r="F44" s="510"/>
      <c r="G44" s="510"/>
      <c r="H44" s="510"/>
      <c r="I44" s="510"/>
      <c r="J44" s="510"/>
      <c r="K44" s="510"/>
      <c r="L44" s="510"/>
      <c r="M44" s="510"/>
      <c r="N44" s="510"/>
      <c r="O44" s="136"/>
      <c r="P44" s="136"/>
      <c r="Q44" s="136"/>
    </row>
    <row r="45" spans="2:20" ht="15.75" customHeight="1" x14ac:dyDescent="0.3">
      <c r="B45" s="194"/>
      <c r="C45" s="510"/>
      <c r="D45" s="510"/>
      <c r="E45" s="510"/>
      <c r="F45" s="510"/>
      <c r="G45" s="510"/>
      <c r="H45" s="510"/>
      <c r="I45" s="510"/>
      <c r="J45" s="510"/>
      <c r="K45" s="510"/>
      <c r="L45" s="510"/>
      <c r="M45" s="510"/>
      <c r="N45" s="510"/>
      <c r="O45" s="136"/>
      <c r="P45" s="136"/>
      <c r="Q45" s="136"/>
    </row>
    <row r="46" spans="2:20" ht="15.75" customHeight="1" x14ac:dyDescent="0.3">
      <c r="B46" s="194"/>
      <c r="C46" s="146"/>
      <c r="D46" s="146"/>
      <c r="E46" s="146"/>
      <c r="F46" s="146"/>
      <c r="G46" s="146"/>
      <c r="H46" s="146"/>
      <c r="I46" s="146"/>
      <c r="J46" s="146"/>
      <c r="K46" s="146"/>
      <c r="L46" s="146"/>
      <c r="M46" s="146"/>
      <c r="N46" s="146"/>
      <c r="O46" s="136"/>
      <c r="P46" s="136"/>
      <c r="Q46" s="136"/>
    </row>
    <row r="47" spans="2:20" ht="15.75" customHeight="1" x14ac:dyDescent="0.3">
      <c r="B47" s="147"/>
      <c r="C47" s="146"/>
      <c r="D47" s="146"/>
      <c r="E47" s="146"/>
      <c r="F47" s="146"/>
    </row>
    <row r="48" spans="2:20" ht="15.75" customHeight="1" x14ac:dyDescent="0.3"/>
    <row r="49" spans="15:23" ht="15.75" customHeight="1" x14ac:dyDescent="0.3"/>
    <row r="50" spans="15:23" ht="15.75" customHeight="1" x14ac:dyDescent="0.3"/>
    <row r="51" spans="15:23" ht="15.75" customHeight="1" x14ac:dyDescent="0.3"/>
    <row r="52" spans="15:23" ht="15.75" customHeight="1" x14ac:dyDescent="0.3">
      <c r="V52" s="427" t="s">
        <v>230</v>
      </c>
      <c r="W52" s="171">
        <f>W14</f>
        <v>274103.71000000002</v>
      </c>
    </row>
    <row r="53" spans="15:23" ht="15.75" customHeight="1" x14ac:dyDescent="0.3">
      <c r="O53" s="144"/>
      <c r="P53" s="165"/>
      <c r="Q53" s="144"/>
      <c r="R53" s="144"/>
      <c r="S53" s="144"/>
      <c r="T53" s="164"/>
      <c r="U53" s="144"/>
      <c r="W53" s="171"/>
    </row>
    <row r="54" spans="15:23" ht="15.75" customHeight="1" x14ac:dyDescent="0.3"/>
    <row r="55" spans="15:23" ht="15.75" customHeight="1" x14ac:dyDescent="0.3"/>
    <row r="56" spans="15:23" ht="15.75" customHeight="1" x14ac:dyDescent="0.3"/>
    <row r="57" spans="15:23" ht="15.75" customHeight="1" x14ac:dyDescent="0.3"/>
    <row r="58" spans="15:23" ht="15.75" customHeight="1" x14ac:dyDescent="0.3"/>
    <row r="59" spans="15:23" ht="15.75" customHeight="1" x14ac:dyDescent="0.3"/>
    <row r="60" spans="15:23" ht="15.75" customHeight="1" x14ac:dyDescent="0.3"/>
    <row r="61" spans="15:23" ht="15.75" customHeight="1" x14ac:dyDescent="0.3"/>
    <row r="62" spans="15:23" ht="15.75" customHeight="1" x14ac:dyDescent="0.3"/>
    <row r="63" spans="15:23" ht="15.75" customHeight="1" x14ac:dyDescent="0.3"/>
    <row r="64" spans="15:23" ht="15.75" customHeight="1" x14ac:dyDescent="0.3"/>
    <row r="65" ht="15.75" customHeight="1" x14ac:dyDescent="0.3"/>
    <row r="66" ht="15.75" customHeight="1" x14ac:dyDescent="0.3"/>
    <row r="67" ht="15.75" customHeight="1" x14ac:dyDescent="0.3"/>
  </sheetData>
  <mergeCells count="7">
    <mergeCell ref="U4:W4"/>
    <mergeCell ref="U5:W5"/>
    <mergeCell ref="B31:I31"/>
    <mergeCell ref="B23:G23"/>
    <mergeCell ref="B18:G18"/>
    <mergeCell ref="B20:G20"/>
    <mergeCell ref="B22:G22"/>
  </mergeCells>
  <conditionalFormatting sqref="A7:P8 R7:S13 U7:X13 A10:P13 N9:P9">
    <cfRule type="expression" dxfId="165" priority="6">
      <formula>MOD(ROW(),2)=0</formula>
    </cfRule>
  </conditionalFormatting>
  <conditionalFormatting sqref="A9">
    <cfRule type="expression" dxfId="164" priority="4">
      <formula>MOD(ROW(),2)=0</formula>
    </cfRule>
  </conditionalFormatting>
  <conditionalFormatting sqref="B9:E9 J9:M9 G9">
    <cfRule type="expression" dxfId="163" priority="3">
      <formula>MOD(ROW(),2)=0</formula>
    </cfRule>
  </conditionalFormatting>
  <conditionalFormatting sqref="H9:I9">
    <cfRule type="expression" dxfId="162" priority="2">
      <formula>MOD(ROW(),2)=0</formula>
    </cfRule>
  </conditionalFormatting>
  <conditionalFormatting sqref="F9">
    <cfRule type="expression" dxfId="161" priority="1">
      <formula>MOD(ROW(),2)=0</formula>
    </cfRule>
  </conditionalFormatting>
  <hyperlinks>
    <hyperlink ref="B23" r:id="rId1" xr:uid="{00000000-0004-0000-1300-000000000000}"/>
  </hyperlinks>
  <printOptions horizontalCentered="1" gridLines="1"/>
  <pageMargins left="0" right="0" top="0.75" bottom="0.75" header="0.3" footer="0.3"/>
  <pageSetup scale="51"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CCFFCC"/>
    <pageSetUpPr fitToPage="1"/>
  </sheetPr>
  <dimension ref="A1:Y67"/>
  <sheetViews>
    <sheetView showGridLines="0" zoomScale="80" zoomScaleNormal="80" workbookViewId="0">
      <pane xSplit="2" ySplit="6" topLeftCell="H7" activePane="bottomRight" state="frozen"/>
      <selection activeCell="X1" sqref="X1:X1048576"/>
      <selection pane="topRight" activeCell="X1" sqref="X1:X1048576"/>
      <selection pane="bottomLeft" activeCell="X1" sqref="X1:X1048576"/>
      <selection pane="bottomRight" activeCell="U30" sqref="U30"/>
    </sheetView>
  </sheetViews>
  <sheetFormatPr defaultColWidth="9.109375" defaultRowHeight="14.4" x14ac:dyDescent="0.3"/>
  <cols>
    <col min="1" max="1" width="7.88671875" style="135" customWidth="1"/>
    <col min="2" max="2" width="70.88671875" style="135" bestFit="1" customWidth="1"/>
    <col min="3" max="3" width="47.88671875" style="135" bestFit="1" customWidth="1"/>
    <col min="4" max="4" width="14.33203125" style="135" customWidth="1"/>
    <col min="5" max="5" width="8.33203125" style="135" customWidth="1"/>
    <col min="6" max="6" width="19.44140625" style="137" customWidth="1"/>
    <col min="7" max="7" width="23" style="135" customWidth="1"/>
    <col min="8" max="8" width="11" style="135" customWidth="1"/>
    <col min="9" max="9" width="12.6640625" style="135" customWidth="1"/>
    <col min="10" max="10" width="13" style="135" customWidth="1"/>
    <col min="11" max="11" width="16.109375" style="135" customWidth="1"/>
    <col min="12" max="12" width="15.88671875" style="135" bestFit="1" customWidth="1"/>
    <col min="13" max="13" width="20" style="135" customWidth="1"/>
    <col min="14" max="14" width="15.88671875" style="135" bestFit="1" customWidth="1"/>
    <col min="15" max="15" width="11.88671875" style="135" bestFit="1" customWidth="1"/>
    <col min="16" max="16" width="15.88671875" style="135" bestFit="1" customWidth="1"/>
    <col min="17" max="17" width="3.6640625" style="135" customWidth="1"/>
    <col min="18" max="18" width="15.88671875" style="135" customWidth="1"/>
    <col min="19" max="19" width="15.88671875" style="135" bestFit="1" customWidth="1"/>
    <col min="20" max="20" width="3.6640625" style="141" customWidth="1"/>
    <col min="21" max="21" width="14.109375" style="135" bestFit="1" customWidth="1"/>
    <col min="22" max="22" width="15" style="135" bestFit="1" customWidth="1"/>
    <col min="23" max="23" width="14.109375" style="135" customWidth="1"/>
    <col min="24" max="24" width="14.33203125" style="135" customWidth="1"/>
    <col min="25" max="16384" width="9.109375" style="135"/>
  </cols>
  <sheetData>
    <row r="1" spans="1:25" ht="15.75" customHeight="1" x14ac:dyDescent="0.3">
      <c r="A1" s="132" t="s">
        <v>19</v>
      </c>
    </row>
    <row r="2" spans="1:25" ht="15.75" customHeight="1" x14ac:dyDescent="0.3">
      <c r="A2" s="138" t="str">
        <f>'#3400 Believers Academy '!A2</f>
        <v>Federal Grant Allocations/Reimbursements as of: 03/31/2024</v>
      </c>
      <c r="B2" s="199"/>
      <c r="N2" s="140"/>
      <c r="O2" s="140"/>
      <c r="Q2" s="141"/>
      <c r="R2" s="141"/>
      <c r="S2" s="141"/>
    </row>
    <row r="3" spans="1:25" ht="15.75" customHeight="1" x14ac:dyDescent="0.3">
      <c r="A3" s="142" t="s">
        <v>62</v>
      </c>
      <c r="B3" s="132"/>
      <c r="D3" s="132"/>
      <c r="E3" s="132"/>
      <c r="F3" s="131"/>
      <c r="Q3" s="141"/>
      <c r="R3" s="141"/>
      <c r="S3" s="141"/>
      <c r="U3" s="136"/>
      <c r="V3" s="143"/>
    </row>
    <row r="4" spans="1:25" ht="15.75" customHeight="1" x14ac:dyDescent="0.3">
      <c r="A4" s="132" t="s">
        <v>143</v>
      </c>
      <c r="N4" s="250"/>
      <c r="O4" s="250"/>
      <c r="P4" s="250"/>
      <c r="Q4" s="146"/>
      <c r="R4" s="141"/>
      <c r="S4" s="141"/>
      <c r="T4" s="146"/>
      <c r="U4" s="594" t="s">
        <v>263</v>
      </c>
      <c r="V4" s="594"/>
      <c r="W4" s="594"/>
      <c r="X4" s="147"/>
    </row>
    <row r="5" spans="1:25" ht="15" thickBot="1" x14ac:dyDescent="0.35">
      <c r="H5" s="148"/>
      <c r="I5" s="148"/>
      <c r="N5" s="250"/>
      <c r="O5" s="250"/>
      <c r="P5" s="250"/>
      <c r="Q5" s="146"/>
      <c r="R5" s="150"/>
      <c r="S5" s="150"/>
      <c r="T5" s="146"/>
      <c r="U5" s="597"/>
      <c r="V5" s="597"/>
      <c r="W5" s="597"/>
      <c r="X5" s="151"/>
    </row>
    <row r="6" spans="1:25" s="202" customFormat="1" ht="80.25" customHeight="1"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145"/>
      <c r="R6" s="154" t="s">
        <v>264</v>
      </c>
      <c r="S6" s="155" t="s">
        <v>265</v>
      </c>
      <c r="T6" s="200"/>
      <c r="U6" s="345" t="s">
        <v>223</v>
      </c>
      <c r="V6" s="346" t="s">
        <v>251</v>
      </c>
      <c r="W6" s="347" t="s">
        <v>252</v>
      </c>
      <c r="X6" s="159" t="str">
        <f>'#3400 Believers Academy '!X6</f>
        <v>Available Budget as of 03/31/2024</v>
      </c>
      <c r="Y6" s="244"/>
    </row>
    <row r="7" spans="1:25" s="202" customFormat="1" ht="15.75" customHeight="1" x14ac:dyDescent="0.3">
      <c r="A7" s="244">
        <v>4201</v>
      </c>
      <c r="B7" s="202" t="s">
        <v>243</v>
      </c>
      <c r="C7" s="429" t="s">
        <v>95</v>
      </c>
      <c r="D7" s="313" t="s">
        <v>273</v>
      </c>
      <c r="E7" s="313" t="s">
        <v>266</v>
      </c>
      <c r="F7" s="244" t="s">
        <v>267</v>
      </c>
      <c r="G7" s="202" t="s">
        <v>7</v>
      </c>
      <c r="H7" s="432">
        <v>2.3E-2</v>
      </c>
      <c r="I7" s="432">
        <v>0.1265</v>
      </c>
      <c r="J7" s="314">
        <v>45473</v>
      </c>
      <c r="K7" s="314">
        <v>45474</v>
      </c>
      <c r="L7" s="314">
        <v>45108</v>
      </c>
      <c r="M7" s="244" t="s">
        <v>268</v>
      </c>
      <c r="N7" s="437">
        <v>41366</v>
      </c>
      <c r="O7" s="438"/>
      <c r="P7" s="439">
        <f t="shared" ref="P7:P21" si="0">N7+O7</f>
        <v>41366</v>
      </c>
      <c r="Q7" s="433"/>
      <c r="R7" s="437"/>
      <c r="S7" s="439">
        <f>P7-R7</f>
        <v>41366</v>
      </c>
      <c r="T7" s="433"/>
      <c r="U7" s="437">
        <v>0</v>
      </c>
      <c r="V7" s="438">
        <v>0</v>
      </c>
      <c r="W7" s="475">
        <f>U7+V7</f>
        <v>0</v>
      </c>
      <c r="X7" s="479">
        <f t="shared" ref="X7:X12" si="1">S7-W7</f>
        <v>41366</v>
      </c>
    </row>
    <row r="8" spans="1:25" s="202" customFormat="1" ht="15.75" customHeight="1" x14ac:dyDescent="0.3">
      <c r="A8" s="244">
        <v>4221</v>
      </c>
      <c r="B8" s="202" t="s">
        <v>333</v>
      </c>
      <c r="C8" s="429" t="s">
        <v>246</v>
      </c>
      <c r="D8" s="313" t="s">
        <v>273</v>
      </c>
      <c r="E8" s="313" t="s">
        <v>323</v>
      </c>
      <c r="F8" s="244" t="s">
        <v>335</v>
      </c>
      <c r="G8" s="202" t="s">
        <v>7</v>
      </c>
      <c r="H8" s="432">
        <v>2.3E-2</v>
      </c>
      <c r="I8" s="432">
        <v>0.1265</v>
      </c>
      <c r="J8" s="314">
        <v>45504</v>
      </c>
      <c r="K8" s="314">
        <v>45519</v>
      </c>
      <c r="L8" s="314">
        <v>45108</v>
      </c>
      <c r="M8" s="244" t="s">
        <v>324</v>
      </c>
      <c r="N8" s="440">
        <v>71250</v>
      </c>
      <c r="O8" s="441"/>
      <c r="P8" s="442">
        <f t="shared" si="0"/>
        <v>71250</v>
      </c>
      <c r="Q8" s="433"/>
      <c r="R8" s="440"/>
      <c r="S8" s="442">
        <f>P8-R8</f>
        <v>71250</v>
      </c>
      <c r="T8" s="433"/>
      <c r="U8" s="440"/>
      <c r="V8" s="441">
        <v>0</v>
      </c>
      <c r="W8" s="476">
        <f>U8+V8</f>
        <v>0</v>
      </c>
      <c r="X8" s="480">
        <f t="shared" si="1"/>
        <v>71250</v>
      </c>
    </row>
    <row r="9" spans="1:25" s="202" customFormat="1" ht="15.75" customHeight="1" x14ac:dyDescent="0.3">
      <c r="A9" s="160">
        <v>4228</v>
      </c>
      <c r="B9" s="135" t="s">
        <v>353</v>
      </c>
      <c r="C9" s="563" t="s">
        <v>354</v>
      </c>
      <c r="D9" s="137" t="s">
        <v>355</v>
      </c>
      <c r="E9" s="137" t="s">
        <v>342</v>
      </c>
      <c r="F9" s="169" t="s">
        <v>356</v>
      </c>
      <c r="G9" s="235" t="s">
        <v>7</v>
      </c>
      <c r="H9" s="296">
        <v>2.3E-2</v>
      </c>
      <c r="I9" s="296">
        <v>0.1265</v>
      </c>
      <c r="J9" s="169">
        <v>45565</v>
      </c>
      <c r="K9" s="169">
        <v>45566</v>
      </c>
      <c r="L9" s="169">
        <v>45314</v>
      </c>
      <c r="M9" s="137" t="s">
        <v>357</v>
      </c>
      <c r="N9" s="440">
        <v>31524.12</v>
      </c>
      <c r="O9" s="441"/>
      <c r="P9" s="442">
        <f t="shared" si="0"/>
        <v>31524.12</v>
      </c>
      <c r="Q9" s="433"/>
      <c r="R9" s="440"/>
      <c r="S9" s="442">
        <f>P9-R9</f>
        <v>31524.12</v>
      </c>
      <c r="T9" s="433"/>
      <c r="U9" s="440"/>
      <c r="V9" s="441"/>
      <c r="W9" s="476">
        <f t="shared" ref="W9:W10" si="2">U9+V9</f>
        <v>0</v>
      </c>
      <c r="X9" s="480">
        <f t="shared" si="1"/>
        <v>31524.12</v>
      </c>
    </row>
    <row r="10" spans="1:25" s="202" customFormat="1" ht="15.75" customHeight="1" x14ac:dyDescent="0.3">
      <c r="A10" s="137">
        <v>4253</v>
      </c>
      <c r="B10" s="147" t="s">
        <v>114</v>
      </c>
      <c r="C10" s="572" t="s">
        <v>344</v>
      </c>
      <c r="D10" s="137" t="s">
        <v>347</v>
      </c>
      <c r="E10" s="137" t="s">
        <v>345</v>
      </c>
      <c r="F10" s="137" t="s">
        <v>346</v>
      </c>
      <c r="G10" s="135" t="s">
        <v>7</v>
      </c>
      <c r="H10" s="296">
        <v>2.3E-2</v>
      </c>
      <c r="I10" s="296">
        <v>0.1265</v>
      </c>
      <c r="J10" s="169">
        <v>45473</v>
      </c>
      <c r="K10" s="169">
        <v>45474</v>
      </c>
      <c r="L10" s="169">
        <v>45108</v>
      </c>
      <c r="M10" s="137" t="s">
        <v>268</v>
      </c>
      <c r="N10" s="440">
        <v>19515.82</v>
      </c>
      <c r="O10" s="441"/>
      <c r="P10" s="442">
        <f t="shared" si="0"/>
        <v>19515.82</v>
      </c>
      <c r="Q10" s="433"/>
      <c r="R10" s="440"/>
      <c r="S10" s="442">
        <f>P10-R10</f>
        <v>19515.82</v>
      </c>
      <c r="T10" s="433"/>
      <c r="U10" s="440">
        <v>19515.82</v>
      </c>
      <c r="V10" s="441"/>
      <c r="W10" s="476">
        <f t="shared" si="2"/>
        <v>19515.82</v>
      </c>
      <c r="X10" s="480">
        <f t="shared" si="1"/>
        <v>0</v>
      </c>
    </row>
    <row r="11" spans="1:25" s="202" customFormat="1" ht="15.75" customHeight="1" x14ac:dyDescent="0.3">
      <c r="A11" s="244" t="s">
        <v>292</v>
      </c>
      <c r="B11" s="202" t="s">
        <v>358</v>
      </c>
      <c r="C11" s="429" t="s">
        <v>293</v>
      </c>
      <c r="D11" s="313" t="s">
        <v>294</v>
      </c>
      <c r="E11" s="313" t="s">
        <v>295</v>
      </c>
      <c r="F11" s="244" t="s">
        <v>296</v>
      </c>
      <c r="G11" s="202" t="s">
        <v>7</v>
      </c>
      <c r="H11" s="432">
        <v>2.3E-2</v>
      </c>
      <c r="I11" s="432">
        <v>0.1265</v>
      </c>
      <c r="J11" s="314">
        <v>45199</v>
      </c>
      <c r="K11" s="314">
        <v>45199</v>
      </c>
      <c r="L11" s="314">
        <v>44378</v>
      </c>
      <c r="M11" s="244" t="s">
        <v>180</v>
      </c>
      <c r="N11" s="440">
        <v>4224.3599999999997</v>
      </c>
      <c r="O11" s="441"/>
      <c r="P11" s="442">
        <f t="shared" si="0"/>
        <v>4224.3599999999997</v>
      </c>
      <c r="Q11" s="433"/>
      <c r="R11" s="440"/>
      <c r="S11" s="442">
        <f>P11-R11</f>
        <v>4224.3599999999997</v>
      </c>
      <c r="T11" s="433"/>
      <c r="U11" s="440">
        <v>4224.3599999999997</v>
      </c>
      <c r="V11" s="441">
        <v>0</v>
      </c>
      <c r="W11" s="476">
        <f>U11+V11</f>
        <v>4224.3599999999997</v>
      </c>
      <c r="X11" s="480">
        <f t="shared" si="1"/>
        <v>0</v>
      </c>
      <c r="Y11" s="202" t="s">
        <v>326</v>
      </c>
    </row>
    <row r="12" spans="1:25" s="202" customFormat="1" ht="15.75" customHeight="1" x14ac:dyDescent="0.3">
      <c r="A12" s="244">
        <v>4423</v>
      </c>
      <c r="B12" s="202" t="s">
        <v>193</v>
      </c>
      <c r="C12" s="430" t="s">
        <v>232</v>
      </c>
      <c r="D12" s="244" t="s">
        <v>175</v>
      </c>
      <c r="E12" s="244" t="s">
        <v>211</v>
      </c>
      <c r="F12" s="244" t="s">
        <v>184</v>
      </c>
      <c r="G12" s="202" t="s">
        <v>7</v>
      </c>
      <c r="H12" s="432">
        <v>0.05</v>
      </c>
      <c r="I12" s="432">
        <v>0.1265</v>
      </c>
      <c r="J12" s="314">
        <v>45199</v>
      </c>
      <c r="K12" s="314">
        <v>45199</v>
      </c>
      <c r="L12" s="314">
        <v>44201</v>
      </c>
      <c r="M12" s="244" t="s">
        <v>180</v>
      </c>
      <c r="N12" s="443">
        <v>75883.53</v>
      </c>
      <c r="O12" s="441"/>
      <c r="P12" s="442">
        <f t="shared" si="0"/>
        <v>75883.53</v>
      </c>
      <c r="Q12" s="434"/>
      <c r="R12" s="440"/>
      <c r="S12" s="442">
        <f t="shared" ref="S12:S21" si="3">P12-R12</f>
        <v>75883.53</v>
      </c>
      <c r="T12" s="433"/>
      <c r="U12" s="440">
        <v>75883.53</v>
      </c>
      <c r="V12" s="441">
        <v>0</v>
      </c>
      <c r="W12" s="476">
        <f t="shared" ref="W12:W21" si="4">U12+V12</f>
        <v>75883.53</v>
      </c>
      <c r="X12" s="480">
        <f t="shared" si="1"/>
        <v>0</v>
      </c>
      <c r="Y12" s="202" t="s">
        <v>326</v>
      </c>
    </row>
    <row r="13" spans="1:25" s="241" customFormat="1" ht="15.75" customHeight="1" x14ac:dyDescent="0.3">
      <c r="A13" s="315">
        <v>4426</v>
      </c>
      <c r="B13" s="241" t="s">
        <v>240</v>
      </c>
      <c r="C13" s="431" t="s">
        <v>232</v>
      </c>
      <c r="D13" s="315" t="s">
        <v>175</v>
      </c>
      <c r="E13" s="315" t="s">
        <v>217</v>
      </c>
      <c r="F13" s="315" t="s">
        <v>176</v>
      </c>
      <c r="G13" s="241" t="s">
        <v>7</v>
      </c>
      <c r="H13" s="432">
        <v>0.05</v>
      </c>
      <c r="I13" s="432">
        <v>0.1265</v>
      </c>
      <c r="J13" s="316">
        <v>45199</v>
      </c>
      <c r="K13" s="314">
        <v>45199</v>
      </c>
      <c r="L13" s="316">
        <v>44201</v>
      </c>
      <c r="M13" s="315" t="s">
        <v>178</v>
      </c>
      <c r="N13" s="443">
        <v>140468.5</v>
      </c>
      <c r="O13" s="444"/>
      <c r="P13" s="445">
        <f t="shared" si="0"/>
        <v>140468.5</v>
      </c>
      <c r="Q13" s="436"/>
      <c r="R13" s="443">
        <v>138478.21</v>
      </c>
      <c r="S13" s="445">
        <f t="shared" si="3"/>
        <v>1990.2900000000081</v>
      </c>
      <c r="T13" s="435"/>
      <c r="U13" s="443"/>
      <c r="V13" s="444">
        <v>0</v>
      </c>
      <c r="W13" s="477">
        <f t="shared" si="4"/>
        <v>0</v>
      </c>
      <c r="X13" s="480">
        <v>0</v>
      </c>
      <c r="Y13" s="241" t="s">
        <v>326</v>
      </c>
    </row>
    <row r="14" spans="1:25" s="202" customFormat="1" ht="15.75" customHeight="1" x14ac:dyDescent="0.3">
      <c r="A14" s="244">
        <v>4427</v>
      </c>
      <c r="B14" s="202" t="s">
        <v>181</v>
      </c>
      <c r="C14" s="430" t="s">
        <v>232</v>
      </c>
      <c r="D14" s="244" t="s">
        <v>175</v>
      </c>
      <c r="E14" s="244" t="s">
        <v>216</v>
      </c>
      <c r="F14" s="244" t="s">
        <v>183</v>
      </c>
      <c r="G14" s="202" t="s">
        <v>7</v>
      </c>
      <c r="H14" s="432">
        <v>0.05</v>
      </c>
      <c r="I14" s="432">
        <v>0.1265</v>
      </c>
      <c r="J14" s="314">
        <v>45199</v>
      </c>
      <c r="K14" s="314">
        <v>45199</v>
      </c>
      <c r="L14" s="314">
        <v>44201</v>
      </c>
      <c r="M14" s="244" t="s">
        <v>179</v>
      </c>
      <c r="N14" s="443">
        <v>16031.73</v>
      </c>
      <c r="O14" s="441"/>
      <c r="P14" s="442">
        <f t="shared" si="0"/>
        <v>16031.73</v>
      </c>
      <c r="Q14" s="434"/>
      <c r="R14" s="440"/>
      <c r="S14" s="442">
        <f t="shared" si="3"/>
        <v>16031.73</v>
      </c>
      <c r="T14" s="433"/>
      <c r="U14" s="440">
        <v>14670.52</v>
      </c>
      <c r="V14" s="441">
        <v>0</v>
      </c>
      <c r="W14" s="476">
        <f t="shared" si="4"/>
        <v>14670.52</v>
      </c>
      <c r="X14" s="480">
        <v>0</v>
      </c>
      <c r="Y14" s="202" t="s">
        <v>326</v>
      </c>
    </row>
    <row r="15" spans="1:25" s="202" customFormat="1" ht="15.75" customHeight="1" x14ac:dyDescent="0.3">
      <c r="A15" s="244" t="s">
        <v>313</v>
      </c>
      <c r="B15" s="202" t="s">
        <v>297</v>
      </c>
      <c r="C15" s="430" t="s">
        <v>185</v>
      </c>
      <c r="D15" s="244" t="s">
        <v>186</v>
      </c>
      <c r="E15" s="244" t="s">
        <v>275</v>
      </c>
      <c r="F15" s="244" t="s">
        <v>276</v>
      </c>
      <c r="G15" s="202" t="s">
        <v>7</v>
      </c>
      <c r="H15" s="432">
        <v>0.05</v>
      </c>
      <c r="I15" s="432">
        <v>0.1265</v>
      </c>
      <c r="J15" s="314">
        <v>45565</v>
      </c>
      <c r="K15" s="314">
        <v>45565</v>
      </c>
      <c r="L15" s="314">
        <v>44279</v>
      </c>
      <c r="M15" s="244" t="s">
        <v>188</v>
      </c>
      <c r="N15" s="443">
        <v>137303.20000000001</v>
      </c>
      <c r="O15" s="441">
        <v>21.51</v>
      </c>
      <c r="P15" s="442">
        <f t="shared" si="0"/>
        <v>137324.71000000002</v>
      </c>
      <c r="Q15" s="434"/>
      <c r="R15" s="440"/>
      <c r="S15" s="442">
        <f t="shared" si="3"/>
        <v>137324.71000000002</v>
      </c>
      <c r="T15" s="433"/>
      <c r="U15" s="440"/>
      <c r="V15" s="441"/>
      <c r="W15" s="476"/>
      <c r="X15" s="480">
        <f t="shared" ref="X15:X20" si="5">S15-W15</f>
        <v>137324.71000000002</v>
      </c>
    </row>
    <row r="16" spans="1:25" s="202" customFormat="1" ht="15.75" customHeight="1" x14ac:dyDescent="0.3">
      <c r="A16" s="244" t="s">
        <v>304</v>
      </c>
      <c r="B16" s="202" t="s">
        <v>298</v>
      </c>
      <c r="C16" s="430" t="s">
        <v>185</v>
      </c>
      <c r="D16" s="244" t="s">
        <v>186</v>
      </c>
      <c r="E16" s="244" t="s">
        <v>277</v>
      </c>
      <c r="F16" s="244" t="s">
        <v>290</v>
      </c>
      <c r="G16" s="202" t="s">
        <v>7</v>
      </c>
      <c r="H16" s="432">
        <v>0.05</v>
      </c>
      <c r="I16" s="432">
        <v>0.1265</v>
      </c>
      <c r="J16" s="314">
        <v>45565</v>
      </c>
      <c r="K16" s="314">
        <v>45565</v>
      </c>
      <c r="L16" s="314">
        <v>44279</v>
      </c>
      <c r="M16" s="244" t="s">
        <v>244</v>
      </c>
      <c r="N16" s="443">
        <v>7867.65</v>
      </c>
      <c r="O16" s="441">
        <v>144.96</v>
      </c>
      <c r="P16" s="442">
        <f t="shared" si="0"/>
        <v>8012.61</v>
      </c>
      <c r="Q16" s="434"/>
      <c r="R16" s="440"/>
      <c r="S16" s="442">
        <f t="shared" si="3"/>
        <v>8012.61</v>
      </c>
      <c r="T16" s="433"/>
      <c r="U16" s="440"/>
      <c r="V16" s="441"/>
      <c r="W16" s="476"/>
      <c r="X16" s="480">
        <f t="shared" si="5"/>
        <v>8012.61</v>
      </c>
    </row>
    <row r="17" spans="1:25" s="202" customFormat="1" ht="15.75" customHeight="1" x14ac:dyDescent="0.3">
      <c r="A17" s="244" t="s">
        <v>306</v>
      </c>
      <c r="B17" s="202" t="s">
        <v>212</v>
      </c>
      <c r="C17" s="430" t="s">
        <v>185</v>
      </c>
      <c r="D17" s="244" t="s">
        <v>186</v>
      </c>
      <c r="E17" s="244" t="s">
        <v>213</v>
      </c>
      <c r="F17" s="244" t="s">
        <v>187</v>
      </c>
      <c r="G17" s="202" t="s">
        <v>7</v>
      </c>
      <c r="H17" s="432">
        <v>0.05</v>
      </c>
      <c r="I17" s="432">
        <v>0.1265</v>
      </c>
      <c r="J17" s="314">
        <v>45565</v>
      </c>
      <c r="K17" s="314">
        <v>45565</v>
      </c>
      <c r="L17" s="314">
        <v>44279</v>
      </c>
      <c r="M17" s="244" t="s">
        <v>188</v>
      </c>
      <c r="N17" s="443">
        <v>549212.81000000006</v>
      </c>
      <c r="O17" s="441">
        <v>86.03</v>
      </c>
      <c r="P17" s="442">
        <f t="shared" si="0"/>
        <v>549298.84000000008</v>
      </c>
      <c r="Q17" s="434"/>
      <c r="R17" s="440"/>
      <c r="S17" s="442">
        <f t="shared" si="3"/>
        <v>549298.84000000008</v>
      </c>
      <c r="T17" s="433"/>
      <c r="U17" s="440"/>
      <c r="V17" s="441"/>
      <c r="W17" s="476"/>
      <c r="X17" s="480">
        <f t="shared" si="5"/>
        <v>549298.84000000008</v>
      </c>
    </row>
    <row r="18" spans="1:25" s="202" customFormat="1" ht="15.75" customHeight="1" x14ac:dyDescent="0.3">
      <c r="A18" s="244" t="s">
        <v>307</v>
      </c>
      <c r="B18" s="202" t="s">
        <v>300</v>
      </c>
      <c r="C18" s="430" t="s">
        <v>185</v>
      </c>
      <c r="D18" s="244" t="s">
        <v>186</v>
      </c>
      <c r="E18" s="244" t="s">
        <v>281</v>
      </c>
      <c r="F18" s="244" t="s">
        <v>282</v>
      </c>
      <c r="G18" s="202" t="s">
        <v>7</v>
      </c>
      <c r="H18" s="432">
        <v>0.05</v>
      </c>
      <c r="I18" s="432">
        <v>0.1265</v>
      </c>
      <c r="J18" s="314">
        <v>45565</v>
      </c>
      <c r="K18" s="314">
        <v>45565</v>
      </c>
      <c r="L18" s="314">
        <v>44279</v>
      </c>
      <c r="M18" s="244" t="s">
        <v>283</v>
      </c>
      <c r="N18" s="443">
        <v>3584.67</v>
      </c>
      <c r="O18" s="441"/>
      <c r="P18" s="442">
        <f t="shared" si="0"/>
        <v>3584.67</v>
      </c>
      <c r="Q18" s="434"/>
      <c r="R18" s="440">
        <v>2698.91</v>
      </c>
      <c r="S18" s="442">
        <f t="shared" si="3"/>
        <v>885.76000000000022</v>
      </c>
      <c r="T18" s="433"/>
      <c r="U18" s="440"/>
      <c r="V18" s="441"/>
      <c r="W18" s="476"/>
      <c r="X18" s="480">
        <f t="shared" si="5"/>
        <v>885.76000000000022</v>
      </c>
    </row>
    <row r="19" spans="1:25" s="202" customFormat="1" ht="15.75" customHeight="1" x14ac:dyDescent="0.3">
      <c r="A19" s="244" t="s">
        <v>308</v>
      </c>
      <c r="B19" s="202" t="s">
        <v>301</v>
      </c>
      <c r="C19" s="430" t="s">
        <v>185</v>
      </c>
      <c r="D19" s="244" t="s">
        <v>186</v>
      </c>
      <c r="E19" s="244" t="s">
        <v>284</v>
      </c>
      <c r="F19" s="244" t="s">
        <v>285</v>
      </c>
      <c r="G19" s="202" t="s">
        <v>7</v>
      </c>
      <c r="H19" s="432">
        <v>0.05</v>
      </c>
      <c r="I19" s="432">
        <v>0.1265</v>
      </c>
      <c r="J19" s="314">
        <v>45565</v>
      </c>
      <c r="K19" s="314">
        <v>45565</v>
      </c>
      <c r="L19" s="314">
        <v>44279</v>
      </c>
      <c r="M19" s="244" t="s">
        <v>286</v>
      </c>
      <c r="N19" s="443">
        <v>6202.07</v>
      </c>
      <c r="O19" s="441"/>
      <c r="P19" s="442">
        <f t="shared" si="0"/>
        <v>6202.07</v>
      </c>
      <c r="Q19" s="434"/>
      <c r="R19" s="440">
        <v>6000</v>
      </c>
      <c r="S19" s="442">
        <f t="shared" si="3"/>
        <v>202.06999999999971</v>
      </c>
      <c r="T19" s="433"/>
      <c r="U19" s="440"/>
      <c r="V19" s="441"/>
      <c r="W19" s="476"/>
      <c r="X19" s="480">
        <f t="shared" si="5"/>
        <v>202.06999999999971</v>
      </c>
    </row>
    <row r="20" spans="1:25" s="202" customFormat="1" ht="15.75" customHeight="1" x14ac:dyDescent="0.3">
      <c r="A20" s="244" t="s">
        <v>309</v>
      </c>
      <c r="B20" s="202" t="s">
        <v>302</v>
      </c>
      <c r="C20" s="430" t="s">
        <v>185</v>
      </c>
      <c r="D20" s="244" t="s">
        <v>186</v>
      </c>
      <c r="E20" s="244" t="s">
        <v>287</v>
      </c>
      <c r="F20" s="244" t="s">
        <v>288</v>
      </c>
      <c r="G20" s="202" t="s">
        <v>7</v>
      </c>
      <c r="H20" s="432">
        <v>0.05</v>
      </c>
      <c r="I20" s="432">
        <v>0.1265</v>
      </c>
      <c r="J20" s="314">
        <v>45565</v>
      </c>
      <c r="K20" s="314">
        <v>45565</v>
      </c>
      <c r="L20" s="314">
        <v>44279</v>
      </c>
      <c r="M20" s="244" t="s">
        <v>289</v>
      </c>
      <c r="N20" s="443">
        <v>20915.43</v>
      </c>
      <c r="O20" s="441"/>
      <c r="P20" s="442">
        <f t="shared" si="0"/>
        <v>20915.43</v>
      </c>
      <c r="Q20" s="434"/>
      <c r="R20" s="440"/>
      <c r="S20" s="442">
        <f t="shared" si="3"/>
        <v>20915.43</v>
      </c>
      <c r="T20" s="433"/>
      <c r="U20" s="440"/>
      <c r="V20" s="441"/>
      <c r="W20" s="476"/>
      <c r="X20" s="480">
        <f t="shared" si="5"/>
        <v>20915.43</v>
      </c>
    </row>
    <row r="21" spans="1:25" s="202" customFormat="1" ht="15.75" customHeight="1" x14ac:dyDescent="0.3">
      <c r="A21" s="244">
        <v>4464</v>
      </c>
      <c r="B21" s="135" t="s">
        <v>239</v>
      </c>
      <c r="C21" s="430" t="s">
        <v>235</v>
      </c>
      <c r="D21" s="244" t="s">
        <v>175</v>
      </c>
      <c r="E21" s="244" t="s">
        <v>225</v>
      </c>
      <c r="F21" s="244" t="s">
        <v>226</v>
      </c>
      <c r="G21" s="202" t="s">
        <v>7</v>
      </c>
      <c r="H21" s="432">
        <v>0.05</v>
      </c>
      <c r="I21" s="432">
        <v>0.1265</v>
      </c>
      <c r="J21" s="314">
        <v>45199</v>
      </c>
      <c r="K21" s="314">
        <v>45199</v>
      </c>
      <c r="L21" s="314">
        <v>44201</v>
      </c>
      <c r="M21" s="244" t="s">
        <v>234</v>
      </c>
      <c r="N21" s="446">
        <v>84907.38</v>
      </c>
      <c r="O21" s="447"/>
      <c r="P21" s="448">
        <f t="shared" si="0"/>
        <v>84907.38</v>
      </c>
      <c r="Q21" s="434"/>
      <c r="R21" s="449">
        <v>5398.35</v>
      </c>
      <c r="S21" s="448">
        <f t="shared" si="3"/>
        <v>79509.03</v>
      </c>
      <c r="T21" s="433"/>
      <c r="U21" s="449">
        <v>29200</v>
      </c>
      <c r="V21" s="447">
        <v>0</v>
      </c>
      <c r="W21" s="478">
        <f t="shared" si="4"/>
        <v>29200</v>
      </c>
      <c r="X21" s="481">
        <v>0</v>
      </c>
      <c r="Y21" s="202" t="s">
        <v>326</v>
      </c>
    </row>
    <row r="22" spans="1:25" ht="15.75" customHeight="1" thickBot="1" x14ac:dyDescent="0.35">
      <c r="C22" s="181"/>
      <c r="D22" s="181"/>
      <c r="E22" s="181"/>
      <c r="H22" s="168"/>
      <c r="I22" s="168"/>
      <c r="J22" s="198"/>
      <c r="K22" s="198"/>
      <c r="L22" s="198"/>
      <c r="M22" s="224" t="s">
        <v>38</v>
      </c>
      <c r="N22" s="366">
        <f>SUM(N7:N21)</f>
        <v>1210257.27</v>
      </c>
      <c r="O22" s="367">
        <f>SUM(O7:O21)</f>
        <v>252.5</v>
      </c>
      <c r="P22" s="368">
        <f>SUM(P7:P21)</f>
        <v>1210509.77</v>
      </c>
      <c r="Q22" s="130"/>
      <c r="R22" s="366">
        <f>SUM(R7:R21)</f>
        <v>152575.47</v>
      </c>
      <c r="S22" s="368">
        <f>SUM(S7:S21)</f>
        <v>1057934.3</v>
      </c>
      <c r="T22" s="130"/>
      <c r="U22" s="384">
        <f>SUM(U7:U21)</f>
        <v>143494.22999999998</v>
      </c>
      <c r="V22" s="395">
        <f>SUM(V7:V21)</f>
        <v>0</v>
      </c>
      <c r="W22" s="467">
        <f>SUM(W7:W21)</f>
        <v>143494.22999999998</v>
      </c>
      <c r="X22" s="468">
        <f>SUM(X7:X21)</f>
        <v>860779.54</v>
      </c>
    </row>
    <row r="23" spans="1:25" ht="15.75" customHeight="1" thickTop="1" x14ac:dyDescent="0.3">
      <c r="C23" s="181"/>
      <c r="D23" s="181"/>
      <c r="E23" s="181"/>
      <c r="H23" s="168"/>
      <c r="I23" s="168"/>
      <c r="J23" s="198"/>
      <c r="K23" s="198"/>
      <c r="L23" s="198"/>
      <c r="M23" s="224"/>
      <c r="N23" s="171"/>
      <c r="O23" s="171"/>
      <c r="P23" s="171"/>
      <c r="R23" s="171"/>
      <c r="S23" s="171"/>
      <c r="T23" s="170"/>
    </row>
    <row r="24" spans="1:25" ht="15.75" customHeight="1" x14ac:dyDescent="0.3">
      <c r="C24" s="181"/>
      <c r="D24" s="181"/>
      <c r="E24" s="181"/>
      <c r="M24" s="224"/>
      <c r="N24" s="171"/>
      <c r="O24" s="171"/>
      <c r="P24" s="171"/>
      <c r="R24" s="171"/>
      <c r="S24" s="171"/>
      <c r="T24" s="170"/>
    </row>
    <row r="25" spans="1:25" ht="15.75" customHeight="1" x14ac:dyDescent="0.3">
      <c r="B25" s="132" t="s">
        <v>111</v>
      </c>
      <c r="C25" s="182"/>
      <c r="D25" s="182"/>
      <c r="E25" s="182"/>
      <c r="M25" s="224"/>
      <c r="N25" s="171"/>
      <c r="O25" s="171"/>
      <c r="P25" s="171"/>
      <c r="R25" s="171"/>
      <c r="S25" s="171"/>
      <c r="T25" s="170"/>
    </row>
    <row r="26" spans="1:25" ht="15.75" customHeight="1" x14ac:dyDescent="0.3">
      <c r="B26" s="596" t="s">
        <v>253</v>
      </c>
      <c r="C26" s="596"/>
      <c r="D26" s="596"/>
      <c r="E26" s="596"/>
      <c r="F26" s="596"/>
      <c r="G26" s="596"/>
      <c r="H26" s="176"/>
      <c r="I26" s="176"/>
      <c r="J26" s="176"/>
      <c r="M26" s="224"/>
      <c r="N26" s="171"/>
      <c r="O26" s="171"/>
      <c r="P26" s="171"/>
      <c r="R26" s="171"/>
      <c r="S26" s="171"/>
      <c r="T26" s="170"/>
    </row>
    <row r="27" spans="1:25" ht="15.75" customHeight="1" x14ac:dyDescent="0.3">
      <c r="C27" s="182"/>
      <c r="D27" s="182"/>
      <c r="E27" s="182"/>
      <c r="M27" s="224"/>
      <c r="N27" s="171"/>
      <c r="O27" s="171"/>
      <c r="P27" s="171"/>
      <c r="R27" s="171"/>
      <c r="S27" s="171"/>
      <c r="T27" s="170"/>
    </row>
    <row r="28" spans="1:25" ht="15.75" customHeight="1" x14ac:dyDescent="0.3">
      <c r="B28" s="596" t="s">
        <v>115</v>
      </c>
      <c r="C28" s="596"/>
      <c r="D28" s="596"/>
      <c r="E28" s="596"/>
      <c r="F28" s="596"/>
      <c r="G28" s="596"/>
      <c r="H28" s="176"/>
      <c r="I28" s="176"/>
      <c r="J28" s="176"/>
      <c r="M28" s="224"/>
      <c r="N28" s="171"/>
      <c r="O28" s="171"/>
      <c r="P28" s="171"/>
      <c r="R28" s="171"/>
      <c r="S28" s="171"/>
      <c r="T28" s="170"/>
    </row>
    <row r="29" spans="1:25" ht="15.75" customHeight="1" x14ac:dyDescent="0.3">
      <c r="B29" s="176"/>
      <c r="C29" s="176"/>
      <c r="D29" s="176"/>
      <c r="E29" s="176"/>
      <c r="F29" s="177"/>
      <c r="G29" s="176"/>
      <c r="H29" s="176"/>
      <c r="I29" s="176"/>
      <c r="J29" s="176"/>
      <c r="M29" s="224"/>
      <c r="N29" s="171"/>
      <c r="O29" s="171"/>
      <c r="P29" s="171"/>
      <c r="R29" s="171"/>
      <c r="S29" s="171"/>
      <c r="T29" s="170"/>
    </row>
    <row r="30" spans="1:25" ht="15.75" customHeight="1" x14ac:dyDescent="0.3">
      <c r="B30" s="596" t="s">
        <v>136</v>
      </c>
      <c r="C30" s="596"/>
      <c r="D30" s="596"/>
      <c r="E30" s="596"/>
      <c r="F30" s="596"/>
      <c r="G30" s="596"/>
      <c r="H30" s="176"/>
      <c r="I30" s="176"/>
      <c r="J30" s="176"/>
      <c r="M30" s="224"/>
      <c r="N30" s="171"/>
      <c r="O30" s="171"/>
      <c r="P30" s="171"/>
      <c r="R30" s="171"/>
      <c r="S30" s="171"/>
      <c r="T30" s="170"/>
    </row>
    <row r="31" spans="1:25" ht="15.75" customHeight="1" x14ac:dyDescent="0.3">
      <c r="B31" s="609" t="s">
        <v>135</v>
      </c>
      <c r="C31" s="596"/>
      <c r="D31" s="596"/>
      <c r="E31" s="596"/>
      <c r="F31" s="596"/>
      <c r="G31" s="596"/>
      <c r="H31" s="176"/>
      <c r="I31" s="176"/>
      <c r="J31" s="176"/>
      <c r="M31" s="224"/>
      <c r="N31" s="171"/>
      <c r="O31" s="171"/>
      <c r="P31" s="171"/>
      <c r="R31" s="171"/>
      <c r="S31" s="171"/>
      <c r="T31" s="170"/>
    </row>
    <row r="32" spans="1:25" ht="15.75" customHeight="1" x14ac:dyDescent="0.3">
      <c r="B32" s="176"/>
      <c r="C32" s="176"/>
      <c r="D32" s="176"/>
      <c r="E32" s="176"/>
      <c r="F32" s="177"/>
      <c r="G32" s="176"/>
      <c r="H32" s="176"/>
      <c r="I32" s="176"/>
      <c r="J32" s="176"/>
      <c r="M32" s="224"/>
      <c r="N32" s="171"/>
      <c r="O32" s="171"/>
      <c r="P32" s="171"/>
      <c r="R32" s="171"/>
      <c r="S32" s="171"/>
      <c r="T32" s="170"/>
    </row>
    <row r="33" spans="2:20" ht="15.75" customHeight="1" x14ac:dyDescent="0.3">
      <c r="B33" s="176"/>
      <c r="C33" s="176"/>
      <c r="D33" s="176"/>
      <c r="E33" s="176"/>
      <c r="F33" s="177"/>
      <c r="G33" s="176"/>
      <c r="H33" s="176"/>
      <c r="I33" s="176"/>
      <c r="J33" s="176"/>
      <c r="M33" s="224"/>
      <c r="N33" s="171"/>
      <c r="O33" s="171"/>
      <c r="P33" s="171"/>
      <c r="R33" s="171"/>
      <c r="S33" s="171"/>
      <c r="T33" s="170"/>
    </row>
    <row r="34" spans="2:20" ht="15.75" customHeight="1" x14ac:dyDescent="0.3">
      <c r="B34" s="131" t="s">
        <v>98</v>
      </c>
      <c r="C34" s="180" t="s">
        <v>101</v>
      </c>
      <c r="D34" s="180" t="s">
        <v>102</v>
      </c>
      <c r="E34" s="180"/>
      <c r="F34" s="177"/>
      <c r="G34" s="176"/>
      <c r="H34" s="176"/>
      <c r="I34" s="176"/>
      <c r="J34" s="176"/>
      <c r="M34" s="224"/>
      <c r="N34" s="171"/>
      <c r="O34" s="171"/>
      <c r="P34" s="171"/>
      <c r="R34" s="171"/>
      <c r="S34" s="171"/>
      <c r="T34" s="170"/>
    </row>
    <row r="35" spans="2:20" ht="15.75" customHeight="1" x14ac:dyDescent="0.3">
      <c r="B35" s="135" t="s">
        <v>99</v>
      </c>
      <c r="C35" s="182" t="s">
        <v>207</v>
      </c>
      <c r="D35" s="182" t="s">
        <v>105</v>
      </c>
      <c r="E35" s="182"/>
      <c r="F35" s="177"/>
      <c r="G35" s="176"/>
      <c r="H35" s="176"/>
      <c r="I35" s="176"/>
      <c r="J35" s="176"/>
      <c r="M35" s="224"/>
      <c r="N35" s="171"/>
      <c r="O35" s="171"/>
      <c r="P35" s="171"/>
      <c r="R35" s="171"/>
      <c r="S35" s="171"/>
      <c r="T35" s="170"/>
    </row>
    <row r="36" spans="2:20" ht="15.75" customHeight="1" x14ac:dyDescent="0.3">
      <c r="B36" s="135" t="s">
        <v>237</v>
      </c>
      <c r="C36" s="182" t="s">
        <v>205</v>
      </c>
      <c r="D36" s="182" t="s">
        <v>206</v>
      </c>
      <c r="E36" s="182"/>
      <c r="M36" s="224"/>
      <c r="N36" s="171"/>
      <c r="O36" s="171"/>
      <c r="P36" s="171"/>
      <c r="R36" s="171"/>
      <c r="S36" s="171"/>
      <c r="T36" s="170"/>
    </row>
    <row r="37" spans="2:20" ht="15.75" customHeight="1" x14ac:dyDescent="0.3">
      <c r="B37" s="135" t="s">
        <v>238</v>
      </c>
      <c r="C37" s="182" t="s">
        <v>205</v>
      </c>
      <c r="D37" s="182" t="s">
        <v>206</v>
      </c>
      <c r="E37" s="182"/>
      <c r="M37" s="224"/>
      <c r="N37" s="171"/>
      <c r="O37" s="171"/>
      <c r="P37" s="171"/>
      <c r="R37" s="171"/>
      <c r="S37" s="171"/>
      <c r="T37" s="170"/>
    </row>
    <row r="38" spans="2:20" ht="15.75" customHeight="1" x14ac:dyDescent="0.3">
      <c r="C38" s="182"/>
      <c r="D38" s="182"/>
      <c r="E38" s="182"/>
      <c r="M38" s="224"/>
      <c r="N38" s="171"/>
      <c r="O38" s="171"/>
      <c r="P38" s="171"/>
      <c r="R38" s="171"/>
      <c r="S38" s="171"/>
      <c r="T38" s="170"/>
    </row>
    <row r="39" spans="2:20" ht="15.75" customHeight="1" x14ac:dyDescent="0.3">
      <c r="B39" s="592" t="s">
        <v>269</v>
      </c>
      <c r="C39" s="592"/>
      <c r="D39" s="592"/>
      <c r="E39" s="592"/>
      <c r="F39" s="592"/>
      <c r="G39" s="592"/>
      <c r="H39" s="592"/>
      <c r="I39" s="592"/>
      <c r="M39" s="224"/>
      <c r="N39" s="171"/>
      <c r="O39" s="171"/>
      <c r="P39" s="171"/>
      <c r="R39" s="171"/>
      <c r="S39" s="171"/>
      <c r="T39" s="170"/>
    </row>
    <row r="40" spans="2:20" ht="15.75" customHeight="1" x14ac:dyDescent="0.3">
      <c r="B40" s="128" t="s">
        <v>270</v>
      </c>
      <c r="C40" s="182"/>
      <c r="D40" s="182"/>
      <c r="E40" s="182"/>
      <c r="M40" s="224"/>
      <c r="N40" s="171"/>
      <c r="O40" s="171"/>
      <c r="P40" s="171"/>
      <c r="R40" s="171"/>
      <c r="S40" s="171"/>
      <c r="T40" s="170"/>
    </row>
    <row r="41" spans="2:20" ht="15.75" customHeight="1" x14ac:dyDescent="0.3">
      <c r="B41" s="279"/>
      <c r="C41" s="181"/>
      <c r="D41" s="181"/>
      <c r="E41" s="181"/>
      <c r="M41" s="224"/>
      <c r="N41" s="171"/>
      <c r="O41" s="171"/>
      <c r="P41" s="171"/>
      <c r="R41" s="171"/>
      <c r="S41" s="171"/>
      <c r="T41" s="170"/>
    </row>
    <row r="42" spans="2:20" ht="15.75" customHeight="1" x14ac:dyDescent="0.3">
      <c r="B42" s="261"/>
      <c r="C42" s="184"/>
      <c r="D42" s="184"/>
      <c r="E42" s="184"/>
      <c r="F42" s="186"/>
      <c r="G42" s="184"/>
      <c r="H42" s="184"/>
      <c r="I42" s="184"/>
      <c r="J42" s="184"/>
      <c r="K42" s="184"/>
      <c r="L42" s="184"/>
      <c r="M42" s="184"/>
      <c r="N42" s="184"/>
      <c r="O42" s="184"/>
      <c r="P42" s="184"/>
      <c r="Q42" s="184"/>
      <c r="R42" s="297" t="s">
        <v>256</v>
      </c>
      <c r="S42" s="187"/>
      <c r="T42" s="197"/>
    </row>
    <row r="43" spans="2:20" ht="15.75" customHeight="1" x14ac:dyDescent="0.3">
      <c r="B43" s="280" t="s">
        <v>255</v>
      </c>
      <c r="C43" s="190" t="s">
        <v>2</v>
      </c>
      <c r="D43" s="190"/>
      <c r="E43" s="190"/>
      <c r="F43" s="570" t="s">
        <v>34</v>
      </c>
      <c r="G43" s="190" t="s">
        <v>35</v>
      </c>
      <c r="H43" s="190"/>
      <c r="I43" s="190"/>
      <c r="J43" s="190"/>
      <c r="K43" s="190"/>
      <c r="L43" s="190"/>
      <c r="M43" s="190" t="s">
        <v>36</v>
      </c>
      <c r="N43" s="190" t="s">
        <v>37</v>
      </c>
      <c r="O43" s="192"/>
      <c r="P43" s="192"/>
      <c r="Q43" s="192"/>
      <c r="R43" s="192" t="s">
        <v>81</v>
      </c>
      <c r="S43" s="193"/>
      <c r="T43" s="197"/>
    </row>
    <row r="44" spans="2:20" ht="15.75" customHeight="1" x14ac:dyDescent="0.3">
      <c r="B44" s="194"/>
      <c r="C44" s="146"/>
      <c r="D44" s="146"/>
      <c r="E44" s="146"/>
      <c r="F44" s="571"/>
      <c r="G44" s="146"/>
      <c r="H44" s="146"/>
      <c r="I44" s="146"/>
      <c r="J44" s="146"/>
      <c r="K44" s="146"/>
      <c r="L44" s="146"/>
      <c r="M44" s="146"/>
      <c r="N44" s="146"/>
      <c r="R44" s="300"/>
      <c r="S44" s="197"/>
      <c r="T44" s="197"/>
    </row>
    <row r="45" spans="2:20" ht="15.75" customHeight="1" x14ac:dyDescent="0.3">
      <c r="B45" s="194"/>
      <c r="C45" s="146"/>
      <c r="D45" s="146"/>
      <c r="E45" s="146"/>
      <c r="F45" s="571"/>
      <c r="G45" s="146"/>
      <c r="H45" s="146"/>
      <c r="I45" s="146"/>
      <c r="J45" s="146"/>
      <c r="K45" s="146"/>
      <c r="L45" s="146"/>
      <c r="M45" s="146"/>
      <c r="N45" s="146"/>
    </row>
    <row r="46" spans="2:20" ht="15.75" customHeight="1" x14ac:dyDescent="0.3">
      <c r="B46" s="194"/>
      <c r="C46" s="146"/>
      <c r="D46" s="146"/>
      <c r="E46" s="146"/>
      <c r="F46" s="571"/>
      <c r="G46" s="146"/>
      <c r="H46" s="146"/>
      <c r="I46" s="146"/>
      <c r="J46" s="146"/>
      <c r="K46" s="146"/>
      <c r="L46" s="146"/>
      <c r="M46" s="146"/>
      <c r="N46" s="146"/>
    </row>
    <row r="47" spans="2:20" ht="15.75" customHeight="1" x14ac:dyDescent="0.3">
      <c r="B47" s="194"/>
      <c r="C47" s="512"/>
      <c r="D47" s="512"/>
      <c r="E47" s="512"/>
      <c r="F47" s="571"/>
      <c r="G47" s="512"/>
      <c r="H47" s="512"/>
      <c r="I47" s="512"/>
      <c r="J47" s="512"/>
      <c r="K47" s="512"/>
      <c r="L47" s="512"/>
      <c r="M47" s="512"/>
      <c r="N47" s="512"/>
    </row>
    <row r="48" spans="2:20" ht="15.75" customHeight="1" x14ac:dyDescent="0.3">
      <c r="B48" s="194"/>
      <c r="C48" s="146"/>
      <c r="D48" s="146"/>
      <c r="E48" s="146"/>
      <c r="F48" s="571"/>
      <c r="G48" s="146"/>
      <c r="H48" s="146"/>
      <c r="I48" s="146"/>
      <c r="J48" s="146"/>
      <c r="K48" s="146"/>
      <c r="L48" s="146"/>
      <c r="M48" s="146"/>
      <c r="N48" s="146"/>
    </row>
    <row r="49" spans="2:23" ht="15.75" customHeight="1" x14ac:dyDescent="0.3">
      <c r="B49" s="235"/>
      <c r="C49" s="230"/>
      <c r="D49" s="230"/>
      <c r="E49" s="230"/>
      <c r="F49" s="160"/>
      <c r="G49" s="236"/>
      <c r="H49" s="236"/>
      <c r="I49" s="236"/>
      <c r="J49" s="236"/>
      <c r="K49" s="236"/>
      <c r="L49" s="236"/>
      <c r="M49" s="238"/>
      <c r="N49" s="241"/>
      <c r="O49" s="141"/>
      <c r="P49" s="141"/>
      <c r="Q49" s="141"/>
    </row>
    <row r="50" spans="2:23" ht="15.75" customHeight="1" x14ac:dyDescent="0.3">
      <c r="B50" s="235"/>
      <c r="C50" s="230"/>
      <c r="D50" s="230"/>
      <c r="E50" s="230"/>
      <c r="F50" s="160"/>
      <c r="G50" s="236"/>
      <c r="H50" s="236"/>
      <c r="I50" s="236"/>
      <c r="J50" s="236"/>
      <c r="K50" s="236"/>
      <c r="L50" s="236"/>
      <c r="M50" s="238"/>
      <c r="N50" s="241"/>
      <c r="O50" s="141"/>
      <c r="P50" s="141"/>
      <c r="Q50" s="141"/>
    </row>
    <row r="51" spans="2:23" ht="15.75" customHeight="1" x14ac:dyDescent="0.3">
      <c r="B51" s="235"/>
      <c r="C51" s="230"/>
      <c r="D51" s="230"/>
      <c r="E51" s="230"/>
      <c r="F51" s="160"/>
      <c r="G51" s="236"/>
      <c r="H51" s="236"/>
      <c r="I51" s="236"/>
      <c r="J51" s="236"/>
      <c r="K51" s="236"/>
      <c r="L51" s="236"/>
      <c r="M51" s="238"/>
      <c r="N51" s="241"/>
      <c r="O51" s="141"/>
      <c r="P51" s="141"/>
      <c r="Q51" s="141"/>
    </row>
    <row r="52" spans="2:23" ht="15.75" customHeight="1" x14ac:dyDescent="0.3">
      <c r="B52" s="235"/>
      <c r="C52" s="230"/>
      <c r="D52" s="230"/>
      <c r="E52" s="230"/>
      <c r="F52" s="160"/>
      <c r="G52" s="236"/>
      <c r="H52" s="236"/>
      <c r="I52" s="236"/>
      <c r="J52" s="236"/>
      <c r="K52" s="236"/>
      <c r="L52" s="236"/>
      <c r="M52" s="232"/>
      <c r="N52" s="209"/>
      <c r="O52" s="237"/>
      <c r="P52" s="165"/>
      <c r="Q52" s="147"/>
      <c r="R52" s="144"/>
      <c r="S52" s="144"/>
      <c r="T52" s="164"/>
      <c r="V52" s="427" t="s">
        <v>230</v>
      </c>
      <c r="W52" s="171">
        <f>W22</f>
        <v>143494.22999999998</v>
      </c>
    </row>
    <row r="53" spans="2:23" ht="15.75" customHeight="1" x14ac:dyDescent="0.3">
      <c r="B53" s="235"/>
      <c r="C53" s="230"/>
      <c r="D53" s="230"/>
      <c r="E53" s="230"/>
      <c r="F53" s="160"/>
      <c r="G53" s="236"/>
      <c r="H53" s="236"/>
      <c r="I53" s="236"/>
      <c r="J53" s="236"/>
      <c r="K53" s="236"/>
      <c r="L53" s="236"/>
      <c r="M53" s="232"/>
      <c r="N53" s="209"/>
      <c r="O53" s="237"/>
      <c r="P53" s="237"/>
      <c r="Q53" s="141"/>
    </row>
    <row r="54" spans="2:23" ht="15.75" customHeight="1" x14ac:dyDescent="0.3">
      <c r="B54" s="235"/>
      <c r="C54" s="230"/>
      <c r="D54" s="230"/>
      <c r="E54" s="230"/>
      <c r="F54" s="160"/>
      <c r="G54" s="236"/>
      <c r="H54" s="236"/>
      <c r="I54" s="236"/>
      <c r="J54" s="236"/>
      <c r="K54" s="236"/>
      <c r="L54" s="236"/>
      <c r="M54" s="232"/>
      <c r="N54" s="209"/>
      <c r="O54" s="237"/>
      <c r="P54" s="237"/>
      <c r="Q54" s="141"/>
    </row>
    <row r="55" spans="2:23" ht="15.75" customHeight="1" x14ac:dyDescent="0.3">
      <c r="B55" s="235"/>
      <c r="C55" s="230"/>
      <c r="D55" s="230"/>
      <c r="E55" s="230"/>
      <c r="F55" s="160"/>
      <c r="G55" s="236"/>
      <c r="H55" s="236"/>
      <c r="I55" s="236"/>
      <c r="J55" s="236"/>
      <c r="K55" s="236"/>
      <c r="L55" s="236"/>
      <c r="M55" s="238"/>
      <c r="N55" s="214"/>
      <c r="O55" s="237"/>
      <c r="P55" s="237"/>
      <c r="Q55" s="141"/>
    </row>
    <row r="56" spans="2:23" ht="15.75" customHeight="1" x14ac:dyDescent="0.3"/>
    <row r="57" spans="2:23" ht="15.75" customHeight="1" x14ac:dyDescent="0.3">
      <c r="F57" s="145"/>
      <c r="G57" s="240"/>
      <c r="H57" s="240"/>
      <c r="I57" s="240"/>
      <c r="J57" s="240"/>
      <c r="K57" s="240"/>
      <c r="L57" s="240"/>
    </row>
    <row r="58" spans="2:23" ht="15.75" customHeight="1" x14ac:dyDescent="0.3"/>
    <row r="59" spans="2:23" ht="15.75" customHeight="1" x14ac:dyDescent="0.3"/>
    <row r="60" spans="2:23" ht="15.75" customHeight="1" x14ac:dyDescent="0.3"/>
    <row r="61" spans="2:23" ht="15.75" customHeight="1" x14ac:dyDescent="0.3"/>
    <row r="62" spans="2:23" ht="15.75" customHeight="1" x14ac:dyDescent="0.3"/>
    <row r="63" spans="2:23" ht="15.75" customHeight="1" x14ac:dyDescent="0.3"/>
    <row r="64" spans="2:23" ht="15.75" customHeight="1" x14ac:dyDescent="0.3"/>
    <row r="65" ht="15.75" customHeight="1" x14ac:dyDescent="0.3"/>
    <row r="66" ht="15.75" customHeight="1" x14ac:dyDescent="0.3"/>
    <row r="67" ht="15.75" customHeight="1" x14ac:dyDescent="0.3"/>
  </sheetData>
  <mergeCells count="7">
    <mergeCell ref="U4:W4"/>
    <mergeCell ref="U5:W5"/>
    <mergeCell ref="B39:I39"/>
    <mergeCell ref="B31:G31"/>
    <mergeCell ref="B26:G26"/>
    <mergeCell ref="B28:G28"/>
    <mergeCell ref="B30:G30"/>
  </mergeCells>
  <conditionalFormatting sqref="A7:P8 A11:P21 N9:P10 U7:X21 R7:S21">
    <cfRule type="expression" dxfId="160" priority="7">
      <formula>MOD(ROW(),2)=0</formula>
    </cfRule>
  </conditionalFormatting>
  <conditionalFormatting sqref="A9">
    <cfRule type="expression" dxfId="159" priority="5">
      <formula>MOD(ROW(),2)=0</formula>
    </cfRule>
  </conditionalFormatting>
  <conditionalFormatting sqref="B9:E9 J9:M9 G9">
    <cfRule type="expression" dxfId="158" priority="4">
      <formula>MOD(ROW(),2)=0</formula>
    </cfRule>
  </conditionalFormatting>
  <conditionalFormatting sqref="H9:I9">
    <cfRule type="expression" dxfId="157" priority="3">
      <formula>MOD(ROW(),2)=0</formula>
    </cfRule>
  </conditionalFormatting>
  <conditionalFormatting sqref="F9">
    <cfRule type="expression" dxfId="156" priority="2">
      <formula>MOD(ROW(),2)=0</formula>
    </cfRule>
  </conditionalFormatting>
  <conditionalFormatting sqref="A10:M10">
    <cfRule type="expression" dxfId="155" priority="1">
      <formula>MOD(ROW(),2)=0</formula>
    </cfRule>
  </conditionalFormatting>
  <hyperlinks>
    <hyperlink ref="B31" r:id="rId1" xr:uid="{00000000-0004-0000-1400-000000000000}"/>
  </hyperlinks>
  <printOptions horizontalCentered="1" gridLines="1"/>
  <pageMargins left="0" right="0" top="0.75" bottom="0.75" header="0.3" footer="0.3"/>
  <pageSetup scale="52" orientation="landscape" horizontalDpi="1200" verticalDpi="1200"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CCFFCC"/>
    <pageSetUpPr fitToPage="1"/>
  </sheetPr>
  <dimension ref="A1:Z67"/>
  <sheetViews>
    <sheetView showGridLines="0" zoomScale="80" zoomScaleNormal="80" workbookViewId="0">
      <pane xSplit="2" ySplit="6" topLeftCell="I7" activePane="bottomRight" state="frozen"/>
      <selection activeCell="X1" sqref="X1:X1048576"/>
      <selection pane="topRight" activeCell="X1" sqref="X1:X1048576"/>
      <selection pane="bottomLeft" activeCell="X1" sqref="X1:X1048576"/>
      <selection pane="bottomRight" activeCell="W22" sqref="W22"/>
    </sheetView>
  </sheetViews>
  <sheetFormatPr defaultColWidth="9.109375" defaultRowHeight="14.4" x14ac:dyDescent="0.3"/>
  <cols>
    <col min="1" max="1" width="7.88671875" style="135" customWidth="1"/>
    <col min="2" max="2" width="70.6640625" style="135" bestFit="1" customWidth="1"/>
    <col min="3" max="3" width="36.33203125" style="135" customWidth="1"/>
    <col min="4" max="4" width="14.33203125" style="135" customWidth="1"/>
    <col min="5" max="5" width="8.33203125" style="135" customWidth="1"/>
    <col min="6" max="6" width="19.44140625" style="135" customWidth="1"/>
    <col min="7" max="7" width="23" style="135" customWidth="1"/>
    <col min="8" max="8" width="12.44140625" style="135" customWidth="1"/>
    <col min="9" max="10" width="13.33203125" style="135" customWidth="1"/>
    <col min="11" max="11" width="17.88671875" style="135" customWidth="1"/>
    <col min="12" max="12" width="11.6640625" style="135" customWidth="1"/>
    <col min="13" max="13" width="19.33203125" style="135" customWidth="1"/>
    <col min="14" max="14" width="15.88671875" style="135" bestFit="1" customWidth="1"/>
    <col min="15" max="15" width="13.6640625" style="135" customWidth="1"/>
    <col min="16" max="16" width="15.88671875" style="135" bestFit="1" customWidth="1"/>
    <col min="17" max="17" width="3.6640625" style="135" customWidth="1"/>
    <col min="18" max="18" width="15.88671875" style="135" customWidth="1"/>
    <col min="19" max="19" width="14.109375" style="135" customWidth="1"/>
    <col min="20" max="20" width="3.6640625" style="135" customWidth="1"/>
    <col min="21" max="21" width="14" style="135" bestFit="1" customWidth="1"/>
    <col min="22" max="22" width="14.88671875" style="135" bestFit="1" customWidth="1"/>
    <col min="23" max="23" width="14" style="135" bestFit="1" customWidth="1"/>
    <col min="24" max="24" width="14.33203125" style="135" customWidth="1"/>
    <col min="25" max="16384" width="9.109375" style="135"/>
  </cols>
  <sheetData>
    <row r="1" spans="1:26" ht="15.75" customHeight="1" x14ac:dyDescent="0.3">
      <c r="A1" s="132" t="s">
        <v>74</v>
      </c>
      <c r="T1" s="141"/>
    </row>
    <row r="2" spans="1:26" ht="15.75" customHeight="1" x14ac:dyDescent="0.3">
      <c r="A2" s="138" t="str">
        <f>'#3401 Quantum High School '!A2</f>
        <v>Federal Grant Allocations/Reimbursements as of: 03/31/2024</v>
      </c>
      <c r="B2" s="199"/>
      <c r="N2" s="140"/>
      <c r="O2" s="140"/>
      <c r="Q2" s="141"/>
      <c r="R2" s="141"/>
      <c r="S2" s="141"/>
      <c r="T2" s="141"/>
    </row>
    <row r="3" spans="1:26" ht="15.75" customHeight="1" x14ac:dyDescent="0.3">
      <c r="A3" s="142" t="s">
        <v>75</v>
      </c>
      <c r="B3" s="132"/>
      <c r="D3" s="132"/>
      <c r="E3" s="132"/>
      <c r="F3" s="132"/>
      <c r="Q3" s="141"/>
      <c r="R3" s="141"/>
      <c r="S3" s="141"/>
      <c r="T3" s="141"/>
      <c r="U3" s="136"/>
      <c r="V3" s="143"/>
    </row>
    <row r="4" spans="1:26" ht="15.75" customHeight="1" x14ac:dyDescent="0.3">
      <c r="A4" s="132" t="s">
        <v>143</v>
      </c>
      <c r="N4" s="145"/>
      <c r="O4" s="145"/>
      <c r="P4" s="145"/>
      <c r="Q4" s="146"/>
      <c r="R4" s="141"/>
      <c r="S4" s="141"/>
      <c r="T4" s="146"/>
      <c r="U4" s="594" t="s">
        <v>263</v>
      </c>
      <c r="V4" s="594"/>
      <c r="W4" s="594"/>
      <c r="X4" s="147"/>
    </row>
    <row r="5" spans="1:26" ht="15" thickBot="1" x14ac:dyDescent="0.35">
      <c r="H5" s="148"/>
      <c r="I5" s="148"/>
      <c r="N5" s="145"/>
      <c r="O5" s="145"/>
      <c r="P5" s="145"/>
      <c r="Q5" s="146"/>
      <c r="R5" s="150"/>
      <c r="S5" s="150"/>
      <c r="T5" s="146"/>
      <c r="U5" s="597"/>
      <c r="V5" s="597"/>
      <c r="W5" s="597"/>
      <c r="X5" s="151"/>
    </row>
    <row r="6" spans="1:26" s="202" customFormat="1" ht="85.5" customHeight="1" thickBot="1" x14ac:dyDescent="0.35">
      <c r="A6" s="152" t="s">
        <v>16</v>
      </c>
      <c r="B6" s="152" t="s">
        <v>218</v>
      </c>
      <c r="C6" s="152" t="s">
        <v>199</v>
      </c>
      <c r="D6" s="152" t="s">
        <v>96</v>
      </c>
      <c r="E6" s="152" t="s">
        <v>209</v>
      </c>
      <c r="F6" s="152" t="s">
        <v>3</v>
      </c>
      <c r="G6" s="152" t="s">
        <v>4</v>
      </c>
      <c r="H6" s="153" t="s">
        <v>272</v>
      </c>
      <c r="I6" s="153" t="s">
        <v>271</v>
      </c>
      <c r="J6" s="153" t="s">
        <v>117</v>
      </c>
      <c r="K6" s="153" t="s">
        <v>118</v>
      </c>
      <c r="L6" s="153" t="s">
        <v>107</v>
      </c>
      <c r="M6" s="153" t="s">
        <v>5</v>
      </c>
      <c r="N6" s="348" t="s">
        <v>220</v>
      </c>
      <c r="O6" s="349" t="s">
        <v>221</v>
      </c>
      <c r="P6" s="350" t="s">
        <v>222</v>
      </c>
      <c r="Q6" s="145"/>
      <c r="R6" s="154" t="s">
        <v>264</v>
      </c>
      <c r="S6" s="155" t="s">
        <v>265</v>
      </c>
      <c r="T6" s="200"/>
      <c r="U6" s="345" t="s">
        <v>223</v>
      </c>
      <c r="V6" s="346" t="s">
        <v>251</v>
      </c>
      <c r="W6" s="347" t="s">
        <v>252</v>
      </c>
      <c r="X6" s="159" t="str">
        <f>'#3401 Quantum High School '!X6</f>
        <v>Available Budget as of 03/31/2024</v>
      </c>
    </row>
    <row r="7" spans="1:26" ht="15.75" customHeight="1" x14ac:dyDescent="0.3">
      <c r="A7" s="137">
        <v>4253</v>
      </c>
      <c r="B7" s="147" t="s">
        <v>114</v>
      </c>
      <c r="C7" s="572" t="s">
        <v>344</v>
      </c>
      <c r="D7" s="137" t="s">
        <v>347</v>
      </c>
      <c r="E7" s="137" t="s">
        <v>345</v>
      </c>
      <c r="F7" s="135" t="s">
        <v>346</v>
      </c>
      <c r="G7" s="135" t="s">
        <v>7</v>
      </c>
      <c r="H7" s="296">
        <v>2.3E-2</v>
      </c>
      <c r="I7" s="296">
        <v>0.1265</v>
      </c>
      <c r="J7" s="169">
        <v>45473</v>
      </c>
      <c r="K7" s="169">
        <v>45474</v>
      </c>
      <c r="L7" s="169">
        <v>45108</v>
      </c>
      <c r="M7" s="137" t="s">
        <v>268</v>
      </c>
      <c r="N7" s="507">
        <v>11515</v>
      </c>
      <c r="O7" s="364">
        <v>0</v>
      </c>
      <c r="P7" s="365">
        <f t="shared" ref="P7:P15" si="0">N7+O7</f>
        <v>11515</v>
      </c>
      <c r="Q7" s="130"/>
      <c r="R7" s="378">
        <v>0</v>
      </c>
      <c r="S7" s="365">
        <f t="shared" ref="S7:S15" si="1">P7-R7</f>
        <v>11515</v>
      </c>
      <c r="T7" s="175"/>
      <c r="U7" s="537">
        <v>11515</v>
      </c>
      <c r="V7" s="364">
        <v>0</v>
      </c>
      <c r="W7" s="452">
        <f t="shared" ref="W7" si="2">U7+V7</f>
        <v>11515</v>
      </c>
      <c r="X7" s="428">
        <f t="shared" ref="X7:X15" si="3">S7-W7</f>
        <v>0</v>
      </c>
      <c r="Z7" s="171"/>
    </row>
    <row r="8" spans="1:26" ht="15.75" customHeight="1" x14ac:dyDescent="0.3">
      <c r="A8" s="137">
        <v>4429</v>
      </c>
      <c r="B8" s="135" t="s">
        <v>343</v>
      </c>
      <c r="C8" s="572" t="s">
        <v>232</v>
      </c>
      <c r="D8" s="137" t="s">
        <v>175</v>
      </c>
      <c r="E8" s="137" t="s">
        <v>215</v>
      </c>
      <c r="F8" s="135" t="s">
        <v>190</v>
      </c>
      <c r="G8" s="135" t="s">
        <v>7</v>
      </c>
      <c r="H8" s="432">
        <v>0.05</v>
      </c>
      <c r="I8" s="432">
        <v>0.1265</v>
      </c>
      <c r="J8" s="169">
        <v>45199</v>
      </c>
      <c r="K8" s="169">
        <v>45199</v>
      </c>
      <c r="L8" s="169">
        <v>44201</v>
      </c>
      <c r="M8" s="137" t="s">
        <v>200</v>
      </c>
      <c r="N8" s="363">
        <v>1312.94</v>
      </c>
      <c r="O8" s="364">
        <v>0</v>
      </c>
      <c r="P8" s="365">
        <v>1312.94</v>
      </c>
      <c r="Q8" s="527"/>
      <c r="R8" s="378">
        <v>0</v>
      </c>
      <c r="S8" s="365">
        <v>1312.94</v>
      </c>
      <c r="T8" s="175"/>
      <c r="U8" s="378">
        <v>1312.94</v>
      </c>
      <c r="V8" s="364">
        <v>0</v>
      </c>
      <c r="W8" s="452">
        <f>U8+V8</f>
        <v>1312.94</v>
      </c>
      <c r="X8" s="428">
        <v>0</v>
      </c>
      <c r="Y8" s="135" t="s">
        <v>326</v>
      </c>
      <c r="Z8" s="171"/>
    </row>
    <row r="9" spans="1:26" ht="15.75" customHeight="1" x14ac:dyDescent="0.3">
      <c r="A9" s="137" t="s">
        <v>313</v>
      </c>
      <c r="B9" s="135" t="s">
        <v>297</v>
      </c>
      <c r="C9" s="526" t="s">
        <v>185</v>
      </c>
      <c r="D9" s="137" t="s">
        <v>186</v>
      </c>
      <c r="E9" s="137" t="s">
        <v>275</v>
      </c>
      <c r="F9" s="135" t="s">
        <v>276</v>
      </c>
      <c r="G9" s="135" t="s">
        <v>7</v>
      </c>
      <c r="H9" s="432">
        <v>0.05</v>
      </c>
      <c r="I9" s="432">
        <v>0.1265</v>
      </c>
      <c r="J9" s="169">
        <v>45565</v>
      </c>
      <c r="K9" s="169">
        <v>45565</v>
      </c>
      <c r="L9" s="169">
        <v>44279</v>
      </c>
      <c r="M9" s="137" t="s">
        <v>188</v>
      </c>
      <c r="N9" s="363">
        <v>139454.39000000001</v>
      </c>
      <c r="O9" s="364">
        <v>21.85</v>
      </c>
      <c r="P9" s="365">
        <f t="shared" si="0"/>
        <v>139476.24000000002</v>
      </c>
      <c r="Q9" s="527"/>
      <c r="R9" s="378">
        <v>76950.73</v>
      </c>
      <c r="S9" s="365">
        <f t="shared" si="1"/>
        <v>62525.510000000024</v>
      </c>
      <c r="T9" s="175"/>
      <c r="U9" s="378">
        <v>35636.25</v>
      </c>
      <c r="V9" s="364"/>
      <c r="W9" s="452">
        <f>U9+V9</f>
        <v>35636.25</v>
      </c>
      <c r="X9" s="428">
        <f t="shared" si="3"/>
        <v>26889.260000000024</v>
      </c>
      <c r="Z9" s="171"/>
    </row>
    <row r="10" spans="1:26" ht="15.75" customHeight="1" x14ac:dyDescent="0.3">
      <c r="A10" s="137" t="s">
        <v>304</v>
      </c>
      <c r="B10" s="135" t="s">
        <v>298</v>
      </c>
      <c r="C10" s="526" t="s">
        <v>185</v>
      </c>
      <c r="D10" s="137" t="s">
        <v>186</v>
      </c>
      <c r="E10" s="137" t="s">
        <v>277</v>
      </c>
      <c r="F10" s="135" t="s">
        <v>290</v>
      </c>
      <c r="G10" s="135" t="s">
        <v>7</v>
      </c>
      <c r="H10" s="432">
        <v>0.05</v>
      </c>
      <c r="I10" s="432">
        <v>0.1265</v>
      </c>
      <c r="J10" s="169">
        <v>45565</v>
      </c>
      <c r="K10" s="169">
        <v>45565</v>
      </c>
      <c r="L10" s="169">
        <v>44279</v>
      </c>
      <c r="M10" s="137" t="s">
        <v>244</v>
      </c>
      <c r="N10" s="363">
        <v>6975.45</v>
      </c>
      <c r="O10" s="364">
        <v>128.52000000000001</v>
      </c>
      <c r="P10" s="365">
        <f t="shared" si="0"/>
        <v>7103.97</v>
      </c>
      <c r="Q10" s="527"/>
      <c r="R10" s="378"/>
      <c r="S10" s="365">
        <f t="shared" si="1"/>
        <v>7103.97</v>
      </c>
      <c r="T10" s="175"/>
      <c r="U10" s="378"/>
      <c r="V10" s="364"/>
      <c r="W10" s="452"/>
      <c r="X10" s="428">
        <f t="shared" si="3"/>
        <v>7103.97</v>
      </c>
      <c r="Z10" s="171"/>
    </row>
    <row r="11" spans="1:26" ht="15.75" customHeight="1" x14ac:dyDescent="0.3">
      <c r="A11" s="137" t="s">
        <v>305</v>
      </c>
      <c r="B11" s="135" t="s">
        <v>299</v>
      </c>
      <c r="C11" s="526" t="s">
        <v>185</v>
      </c>
      <c r="D11" s="137" t="s">
        <v>186</v>
      </c>
      <c r="E11" s="137" t="s">
        <v>279</v>
      </c>
      <c r="F11" s="135" t="s">
        <v>278</v>
      </c>
      <c r="G11" s="135" t="s">
        <v>7</v>
      </c>
      <c r="H11" s="432">
        <v>0.05</v>
      </c>
      <c r="I11" s="432">
        <v>0.1265</v>
      </c>
      <c r="J11" s="169">
        <v>45565</v>
      </c>
      <c r="K11" s="169">
        <v>45565</v>
      </c>
      <c r="L11" s="169">
        <v>44279</v>
      </c>
      <c r="M11" s="137" t="s">
        <v>280</v>
      </c>
      <c r="N11" s="363">
        <v>3320.11</v>
      </c>
      <c r="O11" s="364"/>
      <c r="P11" s="365">
        <f t="shared" si="0"/>
        <v>3320.11</v>
      </c>
      <c r="Q11" s="527"/>
      <c r="R11" s="378"/>
      <c r="S11" s="365">
        <f t="shared" si="1"/>
        <v>3320.11</v>
      </c>
      <c r="T11" s="175"/>
      <c r="U11" s="378"/>
      <c r="V11" s="364"/>
      <c r="W11" s="452"/>
      <c r="X11" s="428">
        <f t="shared" si="3"/>
        <v>3320.11</v>
      </c>
      <c r="Z11" s="171"/>
    </row>
    <row r="12" spans="1:26" ht="15.75" customHeight="1" x14ac:dyDescent="0.3">
      <c r="A12" s="137" t="s">
        <v>306</v>
      </c>
      <c r="B12" s="135" t="s">
        <v>212</v>
      </c>
      <c r="C12" s="526" t="s">
        <v>185</v>
      </c>
      <c r="D12" s="137" t="s">
        <v>186</v>
      </c>
      <c r="E12" s="137" t="s">
        <v>213</v>
      </c>
      <c r="F12" s="135" t="s">
        <v>187</v>
      </c>
      <c r="G12" s="135" t="s">
        <v>7</v>
      </c>
      <c r="H12" s="432">
        <v>0.05</v>
      </c>
      <c r="I12" s="432">
        <v>0.1265</v>
      </c>
      <c r="J12" s="169">
        <v>45565</v>
      </c>
      <c r="K12" s="169">
        <v>45565</v>
      </c>
      <c r="L12" s="169">
        <v>44279</v>
      </c>
      <c r="M12" s="137" t="s">
        <v>188</v>
      </c>
      <c r="N12" s="363">
        <v>557817.57999999996</v>
      </c>
      <c r="O12" s="364">
        <v>87.38</v>
      </c>
      <c r="P12" s="365">
        <f t="shared" si="0"/>
        <v>557904.96</v>
      </c>
      <c r="Q12" s="527"/>
      <c r="R12" s="378">
        <v>195735.55</v>
      </c>
      <c r="S12" s="365">
        <f t="shared" si="1"/>
        <v>362169.41</v>
      </c>
      <c r="T12" s="175"/>
      <c r="U12" s="378">
        <v>205976.38</v>
      </c>
      <c r="V12" s="364"/>
      <c r="W12" s="452">
        <f>SUM(U12:V12)</f>
        <v>205976.38</v>
      </c>
      <c r="X12" s="428">
        <f t="shared" si="3"/>
        <v>156193.02999999997</v>
      </c>
      <c r="Z12" s="171"/>
    </row>
    <row r="13" spans="1:26" ht="15.75" customHeight="1" x14ac:dyDescent="0.3">
      <c r="A13" s="137" t="s">
        <v>307</v>
      </c>
      <c r="B13" s="135" t="s">
        <v>300</v>
      </c>
      <c r="C13" s="526" t="s">
        <v>185</v>
      </c>
      <c r="D13" s="137" t="s">
        <v>186</v>
      </c>
      <c r="E13" s="137" t="s">
        <v>281</v>
      </c>
      <c r="F13" s="135" t="s">
        <v>282</v>
      </c>
      <c r="G13" s="135" t="s">
        <v>7</v>
      </c>
      <c r="H13" s="432">
        <v>0.05</v>
      </c>
      <c r="I13" s="432">
        <v>0.1265</v>
      </c>
      <c r="J13" s="169">
        <v>45565</v>
      </c>
      <c r="K13" s="169">
        <v>45565</v>
      </c>
      <c r="L13" s="169">
        <v>44279</v>
      </c>
      <c r="M13" s="137" t="s">
        <v>283</v>
      </c>
      <c r="N13" s="363">
        <v>3701.77</v>
      </c>
      <c r="O13" s="364"/>
      <c r="P13" s="365">
        <f t="shared" si="0"/>
        <v>3701.77</v>
      </c>
      <c r="Q13" s="527"/>
      <c r="R13" s="378"/>
      <c r="S13" s="365">
        <f t="shared" si="1"/>
        <v>3701.77</v>
      </c>
      <c r="T13" s="175"/>
      <c r="U13" s="378"/>
      <c r="V13" s="364"/>
      <c r="W13" s="452"/>
      <c r="X13" s="428">
        <f t="shared" si="3"/>
        <v>3701.77</v>
      </c>
      <c r="Z13" s="171"/>
    </row>
    <row r="14" spans="1:26" ht="15.75" customHeight="1" x14ac:dyDescent="0.3">
      <c r="A14" s="137" t="s">
        <v>308</v>
      </c>
      <c r="B14" s="135" t="s">
        <v>321</v>
      </c>
      <c r="C14" s="526" t="s">
        <v>185</v>
      </c>
      <c r="D14" s="137" t="s">
        <v>186</v>
      </c>
      <c r="E14" s="137" t="s">
        <v>284</v>
      </c>
      <c r="F14" s="135" t="s">
        <v>285</v>
      </c>
      <c r="G14" s="135" t="s">
        <v>7</v>
      </c>
      <c r="H14" s="432">
        <v>0.05</v>
      </c>
      <c r="I14" s="432">
        <v>0.1265</v>
      </c>
      <c r="J14" s="169">
        <v>45565</v>
      </c>
      <c r="K14" s="169">
        <v>45565</v>
      </c>
      <c r="L14" s="169">
        <v>44279</v>
      </c>
      <c r="M14" s="137" t="s">
        <v>286</v>
      </c>
      <c r="N14" s="363">
        <v>5498.75</v>
      </c>
      <c r="O14" s="364"/>
      <c r="P14" s="365">
        <f t="shared" si="0"/>
        <v>5498.75</v>
      </c>
      <c r="Q14" s="527"/>
      <c r="R14" s="378"/>
      <c r="S14" s="365">
        <f t="shared" si="1"/>
        <v>5498.75</v>
      </c>
      <c r="T14" s="175"/>
      <c r="U14" s="378"/>
      <c r="V14" s="364"/>
      <c r="W14" s="452"/>
      <c r="X14" s="428">
        <f t="shared" si="3"/>
        <v>5498.75</v>
      </c>
      <c r="Z14" s="171"/>
    </row>
    <row r="15" spans="1:26" ht="15.75" customHeight="1" x14ac:dyDescent="0.3">
      <c r="A15" s="137" t="s">
        <v>309</v>
      </c>
      <c r="B15" s="135" t="s">
        <v>302</v>
      </c>
      <c r="C15" s="526" t="s">
        <v>185</v>
      </c>
      <c r="D15" s="137" t="s">
        <v>186</v>
      </c>
      <c r="E15" s="137" t="s">
        <v>287</v>
      </c>
      <c r="F15" s="135" t="s">
        <v>288</v>
      </c>
      <c r="G15" s="135" t="s">
        <v>7</v>
      </c>
      <c r="H15" s="432">
        <v>0.05</v>
      </c>
      <c r="I15" s="432">
        <v>0.1265</v>
      </c>
      <c r="J15" s="169">
        <v>45565</v>
      </c>
      <c r="K15" s="169">
        <v>45565</v>
      </c>
      <c r="L15" s="169">
        <v>44279</v>
      </c>
      <c r="M15" s="137" t="s">
        <v>289</v>
      </c>
      <c r="N15" s="363">
        <v>18543.61</v>
      </c>
      <c r="O15" s="364"/>
      <c r="P15" s="365">
        <f t="shared" si="0"/>
        <v>18543.61</v>
      </c>
      <c r="Q15" s="527"/>
      <c r="R15" s="378"/>
      <c r="S15" s="365">
        <f t="shared" si="1"/>
        <v>18543.61</v>
      </c>
      <c r="T15" s="175"/>
      <c r="U15" s="378"/>
      <c r="V15" s="364"/>
      <c r="W15" s="452"/>
      <c r="X15" s="428">
        <f t="shared" si="3"/>
        <v>18543.61</v>
      </c>
      <c r="Z15" s="171"/>
    </row>
    <row r="16" spans="1:26" ht="15.75" customHeight="1" thickBot="1" x14ac:dyDescent="0.35">
      <c r="C16" s="182"/>
      <c r="D16" s="182"/>
      <c r="E16" s="182"/>
      <c r="I16" s="168"/>
      <c r="J16" s="198"/>
      <c r="K16" s="198"/>
      <c r="L16" s="198"/>
      <c r="M16" s="131" t="s">
        <v>38</v>
      </c>
      <c r="N16" s="366">
        <f>SUM(N7:N15)</f>
        <v>748139.6</v>
      </c>
      <c r="O16" s="367">
        <f>SUM(O7:O15)</f>
        <v>237.75</v>
      </c>
      <c r="P16" s="368">
        <f>SUM(P7:P15)</f>
        <v>748377.35</v>
      </c>
      <c r="Q16" s="130"/>
      <c r="R16" s="612">
        <f t="shared" ref="R16:S16" si="4">SUM(R7:R15)</f>
        <v>272686.27999999997</v>
      </c>
      <c r="S16" s="368">
        <f t="shared" si="4"/>
        <v>475691.07</v>
      </c>
      <c r="T16" s="130"/>
      <c r="U16" s="366">
        <f>SUM(U7:U15)</f>
        <v>254440.57</v>
      </c>
      <c r="V16" s="367">
        <f t="shared" ref="V16:X16" si="5">SUM(V7:V15)</f>
        <v>0</v>
      </c>
      <c r="W16" s="367">
        <f t="shared" si="5"/>
        <v>254440.57</v>
      </c>
      <c r="X16" s="612">
        <f t="shared" si="5"/>
        <v>221250.5</v>
      </c>
    </row>
    <row r="17" spans="2:21" ht="15.75" customHeight="1" thickTop="1" x14ac:dyDescent="0.3">
      <c r="C17" s="182"/>
      <c r="D17" s="182"/>
      <c r="E17" s="182"/>
      <c r="J17" s="198"/>
      <c r="K17" s="198"/>
      <c r="L17" s="198"/>
      <c r="M17" s="224"/>
      <c r="N17" s="171"/>
      <c r="O17" s="171"/>
      <c r="P17" s="171"/>
      <c r="R17" s="171"/>
      <c r="S17" s="171"/>
      <c r="T17" s="170"/>
    </row>
    <row r="18" spans="2:21" ht="15.75" customHeight="1" x14ac:dyDescent="0.3">
      <c r="C18" s="182"/>
      <c r="D18" s="182"/>
      <c r="E18" s="182"/>
      <c r="M18" s="224"/>
      <c r="N18" s="171"/>
      <c r="O18" s="171"/>
      <c r="P18" s="171"/>
      <c r="R18" s="171"/>
      <c r="S18" s="171"/>
      <c r="T18" s="170"/>
    </row>
    <row r="19" spans="2:21" ht="15.75" customHeight="1" x14ac:dyDescent="0.3">
      <c r="C19" s="182"/>
      <c r="D19" s="182"/>
      <c r="E19" s="182"/>
      <c r="M19" s="224"/>
      <c r="N19" s="171"/>
      <c r="O19" s="171"/>
      <c r="P19" s="171"/>
      <c r="R19" s="171"/>
      <c r="S19" s="171"/>
      <c r="T19" s="170"/>
      <c r="U19" s="141"/>
    </row>
    <row r="20" spans="2:21" ht="15.75" customHeight="1" x14ac:dyDescent="0.3">
      <c r="B20" s="132" t="s">
        <v>111</v>
      </c>
      <c r="C20" s="182"/>
      <c r="D20" s="182"/>
      <c r="E20" s="182"/>
      <c r="M20" s="224"/>
      <c r="N20" s="171"/>
      <c r="O20" s="171"/>
      <c r="P20" s="171"/>
      <c r="R20" s="171"/>
      <c r="S20" s="171"/>
      <c r="T20" s="170"/>
      <c r="U20" s="141"/>
    </row>
    <row r="21" spans="2:21" ht="15.75" customHeight="1" x14ac:dyDescent="0.3">
      <c r="B21" s="596" t="s">
        <v>253</v>
      </c>
      <c r="C21" s="596"/>
      <c r="D21" s="596"/>
      <c r="E21" s="596"/>
      <c r="F21" s="596"/>
      <c r="G21" s="596"/>
      <c r="H21" s="176"/>
      <c r="I21" s="176"/>
      <c r="J21" s="176"/>
      <c r="M21" s="224"/>
      <c r="N21" s="171"/>
      <c r="O21" s="171"/>
      <c r="P21" s="171"/>
      <c r="R21" s="171"/>
      <c r="S21" s="171"/>
      <c r="T21" s="170"/>
      <c r="U21" s="141"/>
    </row>
    <row r="22" spans="2:21" ht="15.75" customHeight="1" x14ac:dyDescent="0.3">
      <c r="C22" s="182"/>
      <c r="D22" s="182"/>
      <c r="E22" s="182"/>
      <c r="M22" s="224"/>
      <c r="N22" s="171"/>
      <c r="O22" s="171"/>
      <c r="P22" s="171"/>
      <c r="R22" s="171"/>
      <c r="S22" s="171"/>
      <c r="T22" s="170"/>
      <c r="U22" s="141"/>
    </row>
    <row r="23" spans="2:21" ht="15.75" customHeight="1" x14ac:dyDescent="0.3">
      <c r="B23" s="596" t="s">
        <v>115</v>
      </c>
      <c r="C23" s="596"/>
      <c r="D23" s="596"/>
      <c r="E23" s="596"/>
      <c r="F23" s="596"/>
      <c r="G23" s="596"/>
      <c r="H23" s="176"/>
      <c r="I23" s="176"/>
      <c r="J23" s="176"/>
      <c r="M23" s="224"/>
      <c r="N23" s="171"/>
      <c r="O23" s="171"/>
      <c r="P23" s="171"/>
      <c r="R23" s="171"/>
      <c r="S23" s="171"/>
      <c r="T23" s="170"/>
      <c r="U23" s="141"/>
    </row>
    <row r="24" spans="2:21" ht="15.75" customHeight="1" x14ac:dyDescent="0.3">
      <c r="B24" s="176"/>
      <c r="C24" s="176"/>
      <c r="D24" s="176"/>
      <c r="E24" s="176"/>
      <c r="F24" s="176"/>
      <c r="G24" s="176"/>
      <c r="H24" s="176"/>
      <c r="I24" s="176"/>
      <c r="J24" s="176"/>
      <c r="M24" s="224"/>
      <c r="N24" s="171"/>
      <c r="O24" s="171"/>
      <c r="P24" s="171"/>
      <c r="R24" s="171"/>
      <c r="S24" s="171"/>
      <c r="T24" s="170"/>
      <c r="U24" s="141"/>
    </row>
    <row r="25" spans="2:21" ht="15.75" customHeight="1" x14ac:dyDescent="0.3">
      <c r="B25" s="596" t="s">
        <v>136</v>
      </c>
      <c r="C25" s="596"/>
      <c r="D25" s="596"/>
      <c r="E25" s="596"/>
      <c r="F25" s="596"/>
      <c r="G25" s="596"/>
      <c r="H25" s="176"/>
      <c r="I25" s="176"/>
      <c r="J25" s="176"/>
      <c r="M25" s="224"/>
      <c r="N25" s="171"/>
      <c r="O25" s="171"/>
      <c r="P25" s="171"/>
      <c r="R25" s="171"/>
      <c r="S25" s="171"/>
      <c r="T25" s="170"/>
      <c r="U25" s="141"/>
    </row>
    <row r="26" spans="2:21" ht="15.75" customHeight="1" x14ac:dyDescent="0.3">
      <c r="B26" s="609" t="s">
        <v>135</v>
      </c>
      <c r="C26" s="596"/>
      <c r="D26" s="596"/>
      <c r="E26" s="596"/>
      <c r="F26" s="596"/>
      <c r="G26" s="596"/>
      <c r="H26" s="176"/>
      <c r="I26" s="176"/>
      <c r="J26" s="176"/>
      <c r="M26" s="224"/>
      <c r="N26" s="171"/>
      <c r="O26" s="171"/>
      <c r="P26" s="171"/>
      <c r="R26" s="171"/>
      <c r="S26" s="171"/>
      <c r="T26" s="170"/>
      <c r="U26" s="141"/>
    </row>
    <row r="27" spans="2:21" ht="15.75" customHeight="1" x14ac:dyDescent="0.3">
      <c r="B27" s="176"/>
      <c r="C27" s="176"/>
      <c r="D27" s="176"/>
      <c r="E27" s="176"/>
      <c r="F27" s="176"/>
      <c r="G27" s="176"/>
      <c r="H27" s="176"/>
      <c r="I27" s="176"/>
      <c r="J27" s="176"/>
      <c r="M27" s="224"/>
      <c r="N27" s="171"/>
      <c r="O27" s="171"/>
      <c r="P27" s="171"/>
      <c r="R27" s="171"/>
      <c r="S27" s="171"/>
      <c r="T27" s="170"/>
      <c r="U27" s="141"/>
    </row>
    <row r="28" spans="2:21" ht="15.75" customHeight="1" x14ac:dyDescent="0.3">
      <c r="B28" s="131" t="s">
        <v>98</v>
      </c>
      <c r="C28" s="180" t="s">
        <v>101</v>
      </c>
      <c r="D28" s="180" t="s">
        <v>102</v>
      </c>
      <c r="E28" s="180"/>
      <c r="F28" s="176"/>
      <c r="G28" s="176"/>
      <c r="H28" s="176"/>
      <c r="I28" s="176"/>
      <c r="J28" s="176"/>
      <c r="M28" s="224"/>
      <c r="N28" s="171"/>
      <c r="O28" s="171"/>
      <c r="P28" s="171"/>
      <c r="R28" s="171"/>
      <c r="S28" s="171"/>
      <c r="T28" s="170"/>
      <c r="U28" s="141"/>
    </row>
    <row r="29" spans="2:21" ht="15.75" customHeight="1" x14ac:dyDescent="0.3">
      <c r="B29" s="173" t="s">
        <v>100</v>
      </c>
      <c r="C29" s="182" t="s">
        <v>177</v>
      </c>
      <c r="D29" s="182" t="s">
        <v>208</v>
      </c>
      <c r="E29" s="182"/>
      <c r="M29" s="224"/>
      <c r="N29" s="171"/>
      <c r="O29" s="171"/>
      <c r="P29" s="171"/>
      <c r="R29" s="171"/>
      <c r="S29" s="171"/>
      <c r="T29" s="170"/>
      <c r="U29" s="141"/>
    </row>
    <row r="30" spans="2:21" ht="15.75" customHeight="1" x14ac:dyDescent="0.3">
      <c r="B30" s="135" t="s">
        <v>237</v>
      </c>
      <c r="C30" s="182" t="s">
        <v>205</v>
      </c>
      <c r="D30" s="182" t="s">
        <v>206</v>
      </c>
      <c r="E30" s="182"/>
      <c r="M30" s="224"/>
      <c r="N30" s="171"/>
      <c r="O30" s="171"/>
      <c r="P30" s="171"/>
      <c r="R30" s="171"/>
      <c r="S30" s="171"/>
      <c r="T30" s="170"/>
      <c r="U30" s="141"/>
    </row>
    <row r="31" spans="2:21" ht="15.75" customHeight="1" x14ac:dyDescent="0.3">
      <c r="B31" s="135" t="s">
        <v>238</v>
      </c>
      <c r="C31" s="182" t="s">
        <v>205</v>
      </c>
      <c r="D31" s="182" t="s">
        <v>206</v>
      </c>
      <c r="E31" s="182"/>
      <c r="M31" s="224"/>
      <c r="N31" s="171"/>
      <c r="O31" s="171"/>
      <c r="P31" s="171"/>
      <c r="R31" s="171"/>
      <c r="S31" s="171"/>
      <c r="T31" s="170"/>
      <c r="U31" s="141"/>
    </row>
    <row r="32" spans="2:21" ht="15.75" customHeight="1" x14ac:dyDescent="0.3">
      <c r="C32" s="182"/>
      <c r="D32" s="182"/>
      <c r="E32" s="182"/>
      <c r="M32" s="224"/>
      <c r="N32" s="171"/>
      <c r="O32" s="171"/>
      <c r="P32" s="171"/>
      <c r="R32" s="171"/>
      <c r="S32" s="171"/>
      <c r="T32" s="170"/>
      <c r="U32" s="141"/>
    </row>
    <row r="33" spans="2:21" ht="15.75" customHeight="1" x14ac:dyDescent="0.3">
      <c r="B33" s="592" t="s">
        <v>269</v>
      </c>
      <c r="C33" s="592"/>
      <c r="D33" s="592"/>
      <c r="E33" s="592"/>
      <c r="F33" s="592"/>
      <c r="G33" s="592"/>
      <c r="H33" s="592"/>
      <c r="I33" s="592"/>
      <c r="M33" s="224"/>
      <c r="N33" s="171"/>
      <c r="O33" s="171"/>
      <c r="P33" s="171"/>
      <c r="R33" s="171"/>
      <c r="S33" s="171"/>
      <c r="T33" s="170"/>
      <c r="U33" s="141"/>
    </row>
    <row r="34" spans="2:21" ht="15.75" customHeight="1" x14ac:dyDescent="0.3">
      <c r="B34" s="128" t="s">
        <v>270</v>
      </c>
      <c r="C34" s="182"/>
      <c r="D34" s="182"/>
      <c r="E34" s="182"/>
      <c r="M34" s="224"/>
      <c r="N34" s="171"/>
      <c r="O34" s="171"/>
      <c r="P34" s="171"/>
      <c r="R34" s="171"/>
      <c r="S34" s="171"/>
      <c r="T34" s="170"/>
      <c r="U34" s="141"/>
    </row>
    <row r="35" spans="2:21" ht="15.75" customHeight="1" x14ac:dyDescent="0.3">
      <c r="B35" s="178"/>
      <c r="C35" s="182"/>
      <c r="D35" s="182"/>
      <c r="E35" s="182"/>
      <c r="M35" s="224"/>
      <c r="N35" s="171"/>
      <c r="O35" s="171"/>
      <c r="P35" s="171"/>
      <c r="R35" s="171"/>
      <c r="S35" s="171"/>
      <c r="T35" s="170"/>
      <c r="U35" s="141"/>
    </row>
    <row r="36" spans="2:21" ht="15.75" customHeight="1" x14ac:dyDescent="0.3">
      <c r="B36" s="184"/>
      <c r="C36" s="184"/>
      <c r="D36" s="184"/>
      <c r="E36" s="184"/>
      <c r="F36" s="184"/>
      <c r="G36" s="184"/>
      <c r="H36" s="184"/>
      <c r="I36" s="184"/>
      <c r="J36" s="184"/>
      <c r="K36" s="184"/>
      <c r="L36" s="184"/>
      <c r="M36" s="184"/>
      <c r="N36" s="184"/>
      <c r="O36" s="184"/>
      <c r="P36" s="184"/>
      <c r="Q36" s="184"/>
      <c r="R36" s="297" t="s">
        <v>256</v>
      </c>
      <c r="S36" s="187"/>
      <c r="T36" s="298"/>
    </row>
    <row r="37" spans="2:21" ht="15.75" customHeight="1" x14ac:dyDescent="0.3">
      <c r="B37" s="188" t="s">
        <v>255</v>
      </c>
      <c r="C37" s="190" t="s">
        <v>2</v>
      </c>
      <c r="D37" s="190"/>
      <c r="E37" s="190"/>
      <c r="F37" s="190" t="s">
        <v>34</v>
      </c>
      <c r="G37" s="190" t="s">
        <v>35</v>
      </c>
      <c r="H37" s="190"/>
      <c r="I37" s="190"/>
      <c r="J37" s="190"/>
      <c r="K37" s="190"/>
      <c r="L37" s="190"/>
      <c r="M37" s="190" t="s">
        <v>36</v>
      </c>
      <c r="N37" s="190" t="s">
        <v>37</v>
      </c>
      <c r="O37" s="191"/>
      <c r="P37" s="191"/>
      <c r="Q37" s="191"/>
      <c r="R37" s="192" t="s">
        <v>81</v>
      </c>
      <c r="S37" s="193"/>
      <c r="T37" s="299"/>
    </row>
    <row r="38" spans="2:21" ht="15.75" customHeight="1" x14ac:dyDescent="0.3">
      <c r="B38" s="194"/>
      <c r="C38" s="146"/>
      <c r="D38" s="146"/>
      <c r="E38" s="146"/>
      <c r="F38" s="146"/>
      <c r="G38" s="146"/>
      <c r="H38" s="146"/>
      <c r="I38" s="146"/>
      <c r="J38" s="146"/>
      <c r="K38" s="146"/>
      <c r="L38" s="146"/>
      <c r="M38" s="146"/>
      <c r="N38" s="146"/>
      <c r="O38" s="136"/>
      <c r="P38" s="136"/>
      <c r="Q38" s="136"/>
      <c r="R38" s="300"/>
      <c r="S38" s="301"/>
      <c r="T38" s="301"/>
    </row>
    <row r="39" spans="2:21" ht="15.75" customHeight="1" x14ac:dyDescent="0.3">
      <c r="B39" s="194"/>
      <c r="C39" s="146"/>
      <c r="D39" s="146"/>
      <c r="E39" s="146"/>
      <c r="F39" s="146"/>
      <c r="G39" s="146"/>
      <c r="H39" s="146"/>
      <c r="I39" s="146"/>
      <c r="J39" s="146"/>
      <c r="K39" s="146"/>
      <c r="L39" s="146"/>
      <c r="M39" s="146"/>
      <c r="N39" s="146"/>
      <c r="O39" s="136"/>
      <c r="P39" s="136"/>
      <c r="Q39" s="136"/>
    </row>
    <row r="40" spans="2:21" ht="15.75" customHeight="1" x14ac:dyDescent="0.3">
      <c r="B40" s="194"/>
      <c r="C40" s="146"/>
      <c r="D40" s="146"/>
      <c r="E40" s="146"/>
      <c r="F40" s="146"/>
      <c r="G40" s="146"/>
      <c r="H40" s="146"/>
      <c r="I40" s="146"/>
      <c r="J40" s="146"/>
      <c r="K40" s="146"/>
      <c r="L40" s="146"/>
      <c r="M40" s="146"/>
      <c r="N40" s="146"/>
      <c r="O40" s="136"/>
      <c r="P40" s="136"/>
      <c r="Q40" s="136"/>
    </row>
    <row r="41" spans="2:21" ht="15.75" customHeight="1" x14ac:dyDescent="0.3">
      <c r="B41" s="194"/>
      <c r="C41" s="512"/>
      <c r="D41" s="512"/>
      <c r="E41" s="512"/>
      <c r="F41" s="512"/>
      <c r="G41" s="512"/>
      <c r="H41" s="512"/>
      <c r="I41" s="512"/>
      <c r="J41" s="512"/>
      <c r="K41" s="512"/>
      <c r="L41" s="512"/>
      <c r="M41" s="512"/>
      <c r="N41" s="512"/>
      <c r="O41" s="136"/>
      <c r="P41" s="136"/>
      <c r="Q41" s="136"/>
    </row>
    <row r="42" spans="2:21" ht="15.75" customHeight="1" x14ac:dyDescent="0.3">
      <c r="B42" s="194"/>
      <c r="C42" s="512"/>
      <c r="D42" s="512"/>
      <c r="E42" s="512"/>
      <c r="F42" s="512"/>
      <c r="G42" s="512"/>
      <c r="H42" s="512"/>
      <c r="I42" s="512"/>
      <c r="J42" s="512"/>
      <c r="K42" s="512"/>
      <c r="L42" s="512"/>
      <c r="M42" s="512"/>
      <c r="N42" s="512"/>
      <c r="O42" s="136"/>
      <c r="P42" s="136"/>
      <c r="Q42" s="136"/>
    </row>
    <row r="43" spans="2:21" ht="15.75" customHeight="1" x14ac:dyDescent="0.3">
      <c r="B43" s="194"/>
      <c r="C43" s="512"/>
      <c r="D43" s="512"/>
      <c r="E43" s="512"/>
      <c r="F43" s="512"/>
      <c r="G43" s="512"/>
      <c r="H43" s="512"/>
      <c r="I43" s="512"/>
      <c r="J43" s="512"/>
      <c r="K43" s="512"/>
      <c r="L43" s="512"/>
      <c r="M43" s="512"/>
      <c r="N43" s="512"/>
      <c r="O43" s="136"/>
      <c r="P43" s="136"/>
      <c r="Q43" s="136"/>
    </row>
    <row r="44" spans="2:21" ht="15.75" customHeight="1" x14ac:dyDescent="0.3">
      <c r="B44" s="194"/>
      <c r="C44" s="512"/>
      <c r="D44" s="512"/>
      <c r="E44" s="512"/>
      <c r="F44" s="512"/>
      <c r="G44" s="512"/>
      <c r="H44" s="512"/>
      <c r="I44" s="512"/>
      <c r="J44" s="512"/>
      <c r="K44" s="512"/>
      <c r="L44" s="512"/>
      <c r="M44" s="512"/>
      <c r="N44" s="512"/>
      <c r="O44" s="136"/>
      <c r="P44" s="136"/>
      <c r="Q44" s="136"/>
    </row>
    <row r="45" spans="2:21" ht="15.75" customHeight="1" x14ac:dyDescent="0.3">
      <c r="B45" s="194"/>
      <c r="C45" s="512"/>
      <c r="D45" s="512"/>
      <c r="E45" s="512"/>
      <c r="F45" s="512"/>
      <c r="G45" s="512"/>
      <c r="H45" s="512"/>
      <c r="I45" s="512"/>
      <c r="J45" s="512"/>
      <c r="K45" s="512"/>
      <c r="L45" s="512"/>
      <c r="M45" s="512"/>
      <c r="N45" s="512"/>
      <c r="O45" s="136"/>
      <c r="P45" s="136"/>
      <c r="Q45" s="136"/>
    </row>
    <row r="46" spans="2:21" ht="15.75" customHeight="1" x14ac:dyDescent="0.3">
      <c r="B46" s="194"/>
      <c r="C46" s="512"/>
      <c r="D46" s="512"/>
      <c r="E46" s="512"/>
      <c r="F46" s="512"/>
      <c r="G46" s="512"/>
      <c r="H46" s="512"/>
      <c r="I46" s="512"/>
      <c r="J46" s="512"/>
      <c r="K46" s="512"/>
      <c r="L46" s="512"/>
      <c r="M46" s="512"/>
      <c r="N46" s="512"/>
      <c r="O46" s="136"/>
      <c r="P46" s="136"/>
      <c r="Q46" s="136"/>
    </row>
    <row r="47" spans="2:21" ht="15.75" customHeight="1" x14ac:dyDescent="0.3">
      <c r="B47" s="194"/>
      <c r="C47" s="512"/>
      <c r="D47" s="512"/>
      <c r="E47" s="512"/>
      <c r="F47" s="512"/>
      <c r="G47" s="512"/>
      <c r="H47" s="512"/>
      <c r="I47" s="512"/>
      <c r="J47" s="512"/>
      <c r="K47" s="512"/>
      <c r="L47" s="512"/>
      <c r="M47" s="512"/>
      <c r="N47" s="512"/>
      <c r="O47" s="136"/>
      <c r="P47" s="136"/>
      <c r="Q47" s="136"/>
    </row>
    <row r="48" spans="2:21" ht="15.75" customHeight="1" x14ac:dyDescent="0.3">
      <c r="B48" s="194"/>
      <c r="C48" s="512"/>
      <c r="D48" s="512"/>
      <c r="E48" s="512"/>
      <c r="F48" s="512"/>
      <c r="G48" s="512"/>
      <c r="H48" s="512"/>
      <c r="I48" s="512"/>
      <c r="J48" s="512"/>
      <c r="K48" s="512"/>
      <c r="L48" s="512"/>
      <c r="M48" s="512"/>
      <c r="N48" s="512"/>
      <c r="O48" s="136"/>
      <c r="P48" s="136"/>
      <c r="Q48" s="136"/>
    </row>
    <row r="49" spans="2:23" ht="15.75" customHeight="1" x14ac:dyDescent="0.3">
      <c r="B49" s="210"/>
      <c r="C49" s="211"/>
      <c r="D49" s="211"/>
      <c r="E49" s="211"/>
      <c r="F49" s="212"/>
      <c r="G49" s="213"/>
      <c r="H49" s="213"/>
      <c r="I49" s="213"/>
      <c r="J49" s="213"/>
      <c r="K49" s="213"/>
      <c r="L49" s="213"/>
      <c r="M49" s="163"/>
      <c r="N49" s="214"/>
      <c r="O49" s="215"/>
      <c r="P49" s="215"/>
      <c r="Q49" s="215"/>
    </row>
    <row r="50" spans="2:23" ht="15.75" customHeight="1" x14ac:dyDescent="0.3">
      <c r="B50" s="210"/>
      <c r="C50" s="211"/>
      <c r="D50" s="211"/>
      <c r="E50" s="211"/>
      <c r="F50" s="212"/>
      <c r="G50" s="213"/>
      <c r="H50" s="213"/>
      <c r="I50" s="213"/>
      <c r="J50" s="213"/>
      <c r="K50" s="213"/>
      <c r="L50" s="213"/>
      <c r="M50" s="163"/>
      <c r="N50" s="214"/>
      <c r="O50" s="215"/>
      <c r="P50" s="215"/>
      <c r="Q50" s="215"/>
    </row>
    <row r="51" spans="2:23" ht="15.75" customHeight="1" x14ac:dyDescent="0.3">
      <c r="B51" s="210"/>
      <c r="C51" s="211"/>
      <c r="D51" s="211"/>
      <c r="E51" s="211"/>
      <c r="F51" s="212"/>
      <c r="G51" s="213"/>
      <c r="H51" s="213"/>
      <c r="I51" s="213"/>
      <c r="J51" s="213"/>
      <c r="K51" s="213"/>
      <c r="L51" s="213"/>
      <c r="M51" s="163"/>
      <c r="N51" s="214"/>
      <c r="O51" s="215"/>
      <c r="P51" s="215"/>
      <c r="Q51" s="215"/>
    </row>
    <row r="52" spans="2:23" ht="15.75" customHeight="1" x14ac:dyDescent="0.3">
      <c r="B52" s="210"/>
      <c r="C52" s="211"/>
      <c r="D52" s="211"/>
      <c r="E52" s="211"/>
      <c r="F52" s="212"/>
      <c r="G52" s="213"/>
      <c r="H52" s="213"/>
      <c r="I52" s="213"/>
      <c r="J52" s="213"/>
      <c r="K52" s="213"/>
      <c r="L52" s="213"/>
      <c r="M52" s="163"/>
      <c r="N52" s="214"/>
      <c r="O52" s="215"/>
      <c r="P52" s="215"/>
      <c r="Q52" s="215"/>
      <c r="R52" s="144"/>
      <c r="S52" s="144"/>
      <c r="T52" s="144"/>
      <c r="U52" s="144"/>
      <c r="V52" s="135" t="s">
        <v>230</v>
      </c>
      <c r="W52" s="171">
        <f>W16</f>
        <v>254440.57</v>
      </c>
    </row>
    <row r="53" spans="2:23" ht="15.75" customHeight="1" x14ac:dyDescent="0.3">
      <c r="B53" s="210"/>
      <c r="C53" s="211"/>
      <c r="D53" s="211"/>
      <c r="E53" s="211"/>
      <c r="F53" s="212"/>
      <c r="G53" s="213"/>
      <c r="H53" s="213"/>
      <c r="I53" s="213"/>
      <c r="J53" s="213"/>
      <c r="K53" s="213"/>
      <c r="L53" s="213"/>
      <c r="M53" s="163"/>
      <c r="N53" s="214"/>
      <c r="O53" s="215"/>
      <c r="P53" s="215"/>
      <c r="Q53" s="215"/>
      <c r="R53" s="144"/>
      <c r="S53" s="144"/>
      <c r="T53" s="144"/>
      <c r="U53" s="144"/>
    </row>
    <row r="54" spans="2:23" ht="15.75" customHeight="1" x14ac:dyDescent="0.3">
      <c r="B54" s="235"/>
      <c r="C54" s="230"/>
      <c r="D54" s="230"/>
      <c r="E54" s="230"/>
      <c r="F54" s="212"/>
      <c r="G54" s="236"/>
      <c r="H54" s="236"/>
      <c r="I54" s="236"/>
      <c r="J54" s="236"/>
      <c r="K54" s="236"/>
      <c r="L54" s="236"/>
      <c r="M54" s="232"/>
      <c r="N54" s="209"/>
      <c r="O54" s="237"/>
      <c r="P54" s="165"/>
      <c r="Q54" s="147"/>
      <c r="R54" s="144"/>
      <c r="S54" s="144"/>
      <c r="T54" s="165"/>
      <c r="U54" s="144"/>
    </row>
    <row r="55" spans="2:23" ht="15.75" customHeight="1" x14ac:dyDescent="0.3">
      <c r="B55" s="235"/>
      <c r="C55" s="230"/>
      <c r="D55" s="230"/>
      <c r="E55" s="230"/>
      <c r="F55" s="212"/>
      <c r="G55" s="236"/>
      <c r="H55" s="236"/>
      <c r="I55" s="236"/>
      <c r="J55" s="236"/>
      <c r="K55" s="236"/>
      <c r="L55" s="236"/>
      <c r="M55" s="232"/>
      <c r="N55" s="209"/>
      <c r="O55" s="237"/>
      <c r="P55" s="243"/>
      <c r="Q55" s="147"/>
      <c r="R55" s="144"/>
      <c r="S55" s="144"/>
      <c r="T55" s="144"/>
      <c r="U55" s="144"/>
    </row>
    <row r="56" spans="2:23" ht="15.75" customHeight="1" x14ac:dyDescent="0.3">
      <c r="B56" s="235"/>
      <c r="C56" s="230"/>
      <c r="D56" s="230"/>
      <c r="E56" s="230"/>
      <c r="F56" s="212"/>
      <c r="G56" s="236"/>
      <c r="H56" s="236"/>
      <c r="I56" s="236"/>
      <c r="J56" s="236"/>
      <c r="K56" s="236"/>
      <c r="L56" s="236"/>
      <c r="M56" s="232"/>
      <c r="N56" s="209"/>
      <c r="O56" s="237"/>
      <c r="P56" s="237"/>
      <c r="Q56" s="141"/>
    </row>
    <row r="57" spans="2:23" ht="15.75" customHeight="1" x14ac:dyDescent="0.3">
      <c r="B57" s="235"/>
      <c r="C57" s="230"/>
      <c r="D57" s="230"/>
      <c r="E57" s="230"/>
      <c r="F57" s="212"/>
      <c r="G57" s="236"/>
      <c r="H57" s="236"/>
      <c r="I57" s="236"/>
      <c r="J57" s="236"/>
      <c r="K57" s="236"/>
      <c r="L57" s="236"/>
      <c r="M57" s="238"/>
      <c r="N57" s="214"/>
      <c r="O57" s="237"/>
      <c r="P57" s="237"/>
      <c r="Q57" s="141"/>
    </row>
    <row r="58" spans="2:23" ht="15.75" customHeight="1" x14ac:dyDescent="0.3"/>
    <row r="59" spans="2:23" ht="15.75" customHeight="1" x14ac:dyDescent="0.3">
      <c r="F59" s="172"/>
      <c r="G59" s="240"/>
      <c r="H59" s="240"/>
      <c r="I59" s="240"/>
      <c r="J59" s="240"/>
      <c r="K59" s="240"/>
      <c r="L59" s="240"/>
    </row>
    <row r="60" spans="2:23" ht="15.75" customHeight="1" x14ac:dyDescent="0.3"/>
    <row r="61" spans="2:23" ht="15.75" customHeight="1" x14ac:dyDescent="0.3"/>
    <row r="62" spans="2:23" ht="15.75" customHeight="1" x14ac:dyDescent="0.3"/>
    <row r="63" spans="2:23" ht="15.75" customHeight="1" x14ac:dyDescent="0.3"/>
    <row r="64" spans="2:23" ht="15.75" customHeight="1" x14ac:dyDescent="0.3"/>
    <row r="65" ht="15.75" customHeight="1" x14ac:dyDescent="0.3"/>
    <row r="66" ht="15.75" customHeight="1" x14ac:dyDescent="0.3"/>
    <row r="67" ht="15.75" customHeight="1" x14ac:dyDescent="0.3"/>
  </sheetData>
  <mergeCells count="7">
    <mergeCell ref="U4:W4"/>
    <mergeCell ref="U5:W5"/>
    <mergeCell ref="B33:I33"/>
    <mergeCell ref="B26:G26"/>
    <mergeCell ref="B21:G21"/>
    <mergeCell ref="B23:G23"/>
    <mergeCell ref="B25:G25"/>
  </mergeCells>
  <conditionalFormatting sqref="A8:G15 R7:S15 J8:P15 N7:P7 U7:X15">
    <cfRule type="expression" dxfId="154" priority="4">
      <formula>MOD(ROW(),2)=0</formula>
    </cfRule>
  </conditionalFormatting>
  <conditionalFormatting sqref="H8:I15">
    <cfRule type="expression" dxfId="153" priority="3">
      <formula>MOD(ROW(),2)=0</formula>
    </cfRule>
  </conditionalFormatting>
  <conditionalFormatting sqref="A7:E7 G7:M7">
    <cfRule type="expression" dxfId="152" priority="2">
      <formula>MOD(ROW(),2)=0</formula>
    </cfRule>
  </conditionalFormatting>
  <conditionalFormatting sqref="F7">
    <cfRule type="expression" dxfId="151" priority="1">
      <formula>MOD(ROW(),2)=0</formula>
    </cfRule>
  </conditionalFormatting>
  <hyperlinks>
    <hyperlink ref="B26" r:id="rId1" xr:uid="{00000000-0004-0000-1500-000000000000}"/>
  </hyperlinks>
  <printOptions horizontalCentered="1" gridLines="1"/>
  <pageMargins left="0" right="0" top="0.75" bottom="0.75" header="0.3" footer="0.3"/>
  <pageSetup scale="54" orientation="landscape" horizontalDpi="1200" verticalDpi="1200" r:id="rId2"/>
  <ignoredErrors>
    <ignoredError sqref="T16"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CCFFCC"/>
    <pageSetUpPr fitToPage="1"/>
  </sheetPr>
  <dimension ref="A1:Y67"/>
  <sheetViews>
    <sheetView showGridLines="0" zoomScale="80" zoomScaleNormal="80" workbookViewId="0">
      <pane xSplit="2" ySplit="6" topLeftCell="I7" activePane="bottomRight" state="frozen"/>
      <selection activeCell="X1" sqref="X1:X1048576"/>
      <selection pane="topRight" activeCell="X1" sqref="X1:X1048576"/>
      <selection pane="bottomLeft" activeCell="X1" sqref="X1:X1048576"/>
      <selection pane="bottomRight" activeCell="J28" sqref="J28"/>
    </sheetView>
  </sheetViews>
  <sheetFormatPr defaultColWidth="9.109375" defaultRowHeight="14.4" x14ac:dyDescent="0.3"/>
  <cols>
    <col min="1" max="1" width="7.88671875" style="135" customWidth="1"/>
    <col min="2" max="2" width="70" style="135" bestFit="1" customWidth="1"/>
    <col min="3" max="3" width="47.88671875" style="135" bestFit="1" customWidth="1"/>
    <col min="4" max="4" width="14.33203125" style="135" customWidth="1"/>
    <col min="5" max="5" width="8.33203125" style="135" customWidth="1"/>
    <col min="6" max="6" width="19.44140625" style="137" customWidth="1"/>
    <col min="7" max="7" width="23" style="135" customWidth="1"/>
    <col min="8" max="8" width="10.88671875" style="135" customWidth="1"/>
    <col min="9" max="9" width="12.88671875" style="135" customWidth="1"/>
    <col min="10" max="10" width="13.44140625" style="135" customWidth="1"/>
    <col min="11" max="11" width="15.5546875" style="135" customWidth="1"/>
    <col min="12" max="12" width="15.88671875" style="135" bestFit="1" customWidth="1"/>
    <col min="13" max="13" width="20.44140625" style="135" customWidth="1"/>
    <col min="14" max="14" width="15.88671875" style="135" bestFit="1" customWidth="1"/>
    <col min="15" max="15" width="14.109375" style="135" bestFit="1" customWidth="1"/>
    <col min="16" max="16" width="15.88671875" style="135" bestFit="1" customWidth="1"/>
    <col min="17" max="17" width="3.6640625" style="135" customWidth="1"/>
    <col min="18" max="18" width="15.44140625" style="135" customWidth="1"/>
    <col min="19" max="19" width="14.109375" style="135" customWidth="1"/>
    <col min="20" max="20" width="3.6640625" style="135" customWidth="1"/>
    <col min="21" max="21" width="13.44140625" style="135" bestFit="1" customWidth="1"/>
    <col min="22" max="22" width="15" style="135" bestFit="1" customWidth="1"/>
    <col min="23" max="23" width="13.44140625" style="135" bestFit="1" customWidth="1"/>
    <col min="24" max="24" width="14.33203125" style="135" customWidth="1"/>
    <col min="25" max="16384" width="9.109375" style="135"/>
  </cols>
  <sheetData>
    <row r="1" spans="1:25" ht="15.75" customHeight="1" x14ac:dyDescent="0.3">
      <c r="A1" s="132" t="s">
        <v>20</v>
      </c>
      <c r="T1" s="141"/>
    </row>
    <row r="2" spans="1:25" ht="15.75" customHeight="1" x14ac:dyDescent="0.3">
      <c r="A2" s="138" t="str">
        <f>'#3413 Somerset Acad Boca East'!A2</f>
        <v>Federal Grant Allocations/Reimbursements as of: 03/31/2024</v>
      </c>
      <c r="B2" s="199"/>
      <c r="N2" s="140"/>
      <c r="O2" s="140"/>
      <c r="Q2" s="141"/>
      <c r="R2" s="141"/>
      <c r="S2" s="141"/>
      <c r="T2" s="141"/>
    </row>
    <row r="3" spans="1:25" ht="15.75" customHeight="1" x14ac:dyDescent="0.3">
      <c r="A3" s="142" t="s">
        <v>71</v>
      </c>
      <c r="B3" s="132"/>
      <c r="D3" s="132"/>
      <c r="E3" s="132"/>
      <c r="F3" s="131"/>
      <c r="Q3" s="141"/>
      <c r="R3" s="141"/>
      <c r="S3" s="141"/>
      <c r="T3" s="141"/>
      <c r="U3" s="136"/>
      <c r="V3" s="143"/>
    </row>
    <row r="4" spans="1:25" ht="15.75" customHeight="1" x14ac:dyDescent="0.3">
      <c r="A4" s="132" t="s">
        <v>143</v>
      </c>
      <c r="N4" s="145"/>
      <c r="O4" s="145"/>
      <c r="P4" s="145"/>
      <c r="Q4" s="146"/>
      <c r="R4" s="141"/>
      <c r="S4" s="141"/>
      <c r="T4" s="146"/>
      <c r="U4" s="594" t="s">
        <v>263</v>
      </c>
      <c r="V4" s="594"/>
      <c r="W4" s="594"/>
      <c r="X4" s="147"/>
    </row>
    <row r="5" spans="1:25" ht="15" thickBot="1" x14ac:dyDescent="0.35">
      <c r="H5" s="148"/>
      <c r="I5" s="148"/>
      <c r="N5" s="145"/>
      <c r="O5" s="145"/>
      <c r="P5" s="145"/>
      <c r="Q5" s="146"/>
      <c r="R5" s="150"/>
      <c r="S5" s="150"/>
      <c r="T5" s="146"/>
      <c r="U5" s="597"/>
      <c r="V5" s="597"/>
      <c r="W5" s="597"/>
      <c r="X5" s="151"/>
    </row>
    <row r="6" spans="1:25" s="202" customFormat="1" ht="85.5" customHeight="1"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145"/>
      <c r="R6" s="154" t="s">
        <v>264</v>
      </c>
      <c r="S6" s="155" t="s">
        <v>265</v>
      </c>
      <c r="T6" s="200"/>
      <c r="U6" s="345" t="s">
        <v>223</v>
      </c>
      <c r="V6" s="346" t="s">
        <v>251</v>
      </c>
      <c r="W6" s="347" t="s">
        <v>252</v>
      </c>
      <c r="X6" s="159" t="str">
        <f>'#3413 Somerset Acad Boca East'!X6</f>
        <v>Available Budget as of 03/31/2024</v>
      </c>
    </row>
    <row r="7" spans="1:25" ht="15.75" customHeight="1" x14ac:dyDescent="0.3">
      <c r="A7" s="137">
        <v>4201</v>
      </c>
      <c r="B7" s="135" t="s">
        <v>243</v>
      </c>
      <c r="C7" s="371" t="s">
        <v>95</v>
      </c>
      <c r="D7" s="182" t="s">
        <v>273</v>
      </c>
      <c r="E7" s="182" t="s">
        <v>266</v>
      </c>
      <c r="F7" s="137" t="s">
        <v>267</v>
      </c>
      <c r="G7" s="135" t="s">
        <v>7</v>
      </c>
      <c r="H7" s="168">
        <v>2.3E-2</v>
      </c>
      <c r="I7" s="168">
        <v>0.1265</v>
      </c>
      <c r="J7" s="169">
        <v>45473</v>
      </c>
      <c r="K7" s="169">
        <v>45474</v>
      </c>
      <c r="L7" s="169">
        <v>45108</v>
      </c>
      <c r="M7" s="137" t="s">
        <v>268</v>
      </c>
      <c r="N7" s="389">
        <v>25853.75</v>
      </c>
      <c r="O7" s="390"/>
      <c r="P7" s="377">
        <f t="shared" ref="P7:P20" si="0">N7+O7</f>
        <v>25853.75</v>
      </c>
      <c r="Q7" s="248"/>
      <c r="R7" s="407"/>
      <c r="S7" s="377">
        <f>P7-R7</f>
        <v>25853.75</v>
      </c>
      <c r="T7" s="175"/>
      <c r="U7" s="375">
        <v>0</v>
      </c>
      <c r="V7" s="376"/>
      <c r="W7" s="474">
        <f>U7+V7</f>
        <v>0</v>
      </c>
      <c r="X7" s="465">
        <f>S7-W7</f>
        <v>25853.75</v>
      </c>
    </row>
    <row r="8" spans="1:25" ht="15.75" customHeight="1" x14ac:dyDescent="0.3">
      <c r="A8" s="137">
        <v>4221</v>
      </c>
      <c r="B8" s="144" t="s">
        <v>333</v>
      </c>
      <c r="C8" s="418" t="s">
        <v>246</v>
      </c>
      <c r="D8" s="162" t="s">
        <v>273</v>
      </c>
      <c r="E8" s="162" t="s">
        <v>323</v>
      </c>
      <c r="F8" s="160" t="s">
        <v>335</v>
      </c>
      <c r="G8" s="144" t="s">
        <v>7</v>
      </c>
      <c r="H8" s="168">
        <v>2.3E-2</v>
      </c>
      <c r="I8" s="168">
        <v>0.1265</v>
      </c>
      <c r="J8" s="163">
        <v>45504</v>
      </c>
      <c r="K8" s="163">
        <v>45519</v>
      </c>
      <c r="L8" s="163">
        <v>45108</v>
      </c>
      <c r="M8" s="160" t="s">
        <v>324</v>
      </c>
      <c r="N8" s="392">
        <v>71250</v>
      </c>
      <c r="O8" s="393"/>
      <c r="P8" s="365">
        <f t="shared" si="0"/>
        <v>71250</v>
      </c>
      <c r="Q8" s="248"/>
      <c r="R8" s="408"/>
      <c r="S8" s="365">
        <f>P8-R8</f>
        <v>71250</v>
      </c>
      <c r="T8" s="175"/>
      <c r="U8" s="378">
        <v>24614.1</v>
      </c>
      <c r="V8" s="364"/>
      <c r="W8" s="452">
        <f>U8+V8</f>
        <v>24614.1</v>
      </c>
      <c r="X8" s="428">
        <f>S8-W8</f>
        <v>46635.9</v>
      </c>
    </row>
    <row r="9" spans="1:25" ht="15.75" customHeight="1" x14ac:dyDescent="0.3">
      <c r="A9" s="160">
        <v>4228</v>
      </c>
      <c r="B9" s="135" t="s">
        <v>353</v>
      </c>
      <c r="C9" s="563" t="s">
        <v>354</v>
      </c>
      <c r="D9" s="137" t="s">
        <v>355</v>
      </c>
      <c r="E9" s="137" t="s">
        <v>342</v>
      </c>
      <c r="F9" s="169" t="s">
        <v>356</v>
      </c>
      <c r="G9" s="235" t="s">
        <v>7</v>
      </c>
      <c r="H9" s="569">
        <v>2.3E-2</v>
      </c>
      <c r="I9" s="569">
        <v>0.1265</v>
      </c>
      <c r="J9" s="169">
        <v>45565</v>
      </c>
      <c r="K9" s="169">
        <v>45566</v>
      </c>
      <c r="L9" s="169">
        <v>45314</v>
      </c>
      <c r="M9" s="137" t="s">
        <v>357</v>
      </c>
      <c r="N9" s="392">
        <v>31524.12</v>
      </c>
      <c r="O9" s="393"/>
      <c r="P9" s="365">
        <f t="shared" si="0"/>
        <v>31524.12</v>
      </c>
      <c r="Q9" s="248"/>
      <c r="R9" s="408"/>
      <c r="S9" s="365">
        <f>P9-R9</f>
        <v>31524.12</v>
      </c>
      <c r="T9" s="175"/>
      <c r="U9" s="378"/>
      <c r="V9" s="364"/>
      <c r="W9" s="452">
        <f t="shared" ref="W9:W10" si="1">U9+V9</f>
        <v>0</v>
      </c>
      <c r="X9" s="428">
        <f>S9-W9</f>
        <v>31524.12</v>
      </c>
    </row>
    <row r="10" spans="1:25" ht="15.75" customHeight="1" x14ac:dyDescent="0.3">
      <c r="A10" s="137">
        <v>4253</v>
      </c>
      <c r="B10" s="147" t="s">
        <v>114</v>
      </c>
      <c r="C10" s="572" t="s">
        <v>344</v>
      </c>
      <c r="D10" s="137" t="s">
        <v>347</v>
      </c>
      <c r="E10" s="137" t="s">
        <v>345</v>
      </c>
      <c r="F10" s="137" t="s">
        <v>346</v>
      </c>
      <c r="G10" s="135" t="s">
        <v>7</v>
      </c>
      <c r="H10" s="569">
        <v>2.3E-2</v>
      </c>
      <c r="I10" s="569">
        <v>0.1265</v>
      </c>
      <c r="J10" s="169">
        <v>45473</v>
      </c>
      <c r="K10" s="169">
        <v>45474</v>
      </c>
      <c r="L10" s="169">
        <v>45108</v>
      </c>
      <c r="M10" s="137" t="s">
        <v>268</v>
      </c>
      <c r="N10" s="392">
        <v>14333.7</v>
      </c>
      <c r="O10" s="393"/>
      <c r="P10" s="365">
        <f t="shared" si="0"/>
        <v>14333.7</v>
      </c>
      <c r="Q10" s="248"/>
      <c r="R10" s="408"/>
      <c r="S10" s="365">
        <f>P10-R10</f>
        <v>14333.7</v>
      </c>
      <c r="T10" s="175"/>
      <c r="U10" s="378">
        <v>14333.7</v>
      </c>
      <c r="V10" s="364"/>
      <c r="W10" s="452">
        <f t="shared" si="1"/>
        <v>14333.7</v>
      </c>
      <c r="X10" s="428"/>
    </row>
    <row r="11" spans="1:25" ht="15.75" customHeight="1" x14ac:dyDescent="0.3">
      <c r="A11" s="137">
        <v>4423</v>
      </c>
      <c r="B11" s="135" t="s">
        <v>193</v>
      </c>
      <c r="C11" s="289" t="s">
        <v>232</v>
      </c>
      <c r="D11" s="137" t="s">
        <v>175</v>
      </c>
      <c r="E11" s="137" t="s">
        <v>211</v>
      </c>
      <c r="F11" s="137" t="s">
        <v>184</v>
      </c>
      <c r="G11" s="135" t="s">
        <v>7</v>
      </c>
      <c r="H11" s="168">
        <v>0.05</v>
      </c>
      <c r="I11" s="168">
        <v>0.1265</v>
      </c>
      <c r="J11" s="169">
        <v>45199</v>
      </c>
      <c r="K11" s="169">
        <v>45199</v>
      </c>
      <c r="L11" s="169">
        <v>44201</v>
      </c>
      <c r="M11" s="137" t="s">
        <v>180</v>
      </c>
      <c r="N11" s="363">
        <v>76322.240000000005</v>
      </c>
      <c r="O11" s="364"/>
      <c r="P11" s="365">
        <f t="shared" si="0"/>
        <v>76322.240000000005</v>
      </c>
      <c r="Q11" s="130"/>
      <c r="R11" s="378">
        <v>837.28</v>
      </c>
      <c r="S11" s="365">
        <f t="shared" ref="S11:S20" si="2">P11-R11</f>
        <v>75484.960000000006</v>
      </c>
      <c r="T11" s="175"/>
      <c r="U11" s="378">
        <v>75484.960000000006</v>
      </c>
      <c r="V11" s="364"/>
      <c r="W11" s="452">
        <f t="shared" ref="W11:W20" si="3">U11+V11</f>
        <v>75484.960000000006</v>
      </c>
      <c r="X11" s="428">
        <f t="shared" ref="X11:X19" si="4">S11-W11</f>
        <v>0</v>
      </c>
      <c r="Y11" s="135" t="s">
        <v>326</v>
      </c>
    </row>
    <row r="12" spans="1:25" ht="15.75" customHeight="1" x14ac:dyDescent="0.3">
      <c r="A12" s="137">
        <v>4426</v>
      </c>
      <c r="B12" s="135" t="s">
        <v>240</v>
      </c>
      <c r="C12" s="289" t="s">
        <v>232</v>
      </c>
      <c r="D12" s="137" t="s">
        <v>175</v>
      </c>
      <c r="E12" s="137" t="s">
        <v>217</v>
      </c>
      <c r="F12" s="137" t="s">
        <v>176</v>
      </c>
      <c r="G12" s="135" t="s">
        <v>7</v>
      </c>
      <c r="H12" s="168">
        <v>0.05</v>
      </c>
      <c r="I12" s="168">
        <v>0.1265</v>
      </c>
      <c r="J12" s="169">
        <v>45199</v>
      </c>
      <c r="K12" s="169">
        <v>45199</v>
      </c>
      <c r="L12" s="169">
        <v>44201</v>
      </c>
      <c r="M12" s="137" t="s">
        <v>178</v>
      </c>
      <c r="N12" s="363">
        <v>141280.6</v>
      </c>
      <c r="O12" s="364"/>
      <c r="P12" s="365">
        <f t="shared" si="0"/>
        <v>141280.6</v>
      </c>
      <c r="Q12" s="130"/>
      <c r="R12" s="378">
        <f>116010.64+4360.52</f>
        <v>120371.16</v>
      </c>
      <c r="S12" s="365">
        <f t="shared" si="2"/>
        <v>20909.440000000002</v>
      </c>
      <c r="T12" s="175"/>
      <c r="U12" s="378">
        <v>20909.439999999999</v>
      </c>
      <c r="V12" s="364"/>
      <c r="W12" s="452">
        <f t="shared" si="3"/>
        <v>20909.439999999999</v>
      </c>
      <c r="X12" s="428">
        <f t="shared" si="4"/>
        <v>0</v>
      </c>
      <c r="Y12" s="135" t="s">
        <v>326</v>
      </c>
    </row>
    <row r="13" spans="1:25" ht="15.75" customHeight="1" x14ac:dyDescent="0.3">
      <c r="A13" s="137">
        <v>4427</v>
      </c>
      <c r="B13" s="135" t="s">
        <v>181</v>
      </c>
      <c r="C13" s="289" t="s">
        <v>232</v>
      </c>
      <c r="D13" s="137" t="s">
        <v>175</v>
      </c>
      <c r="E13" s="137" t="s">
        <v>216</v>
      </c>
      <c r="F13" s="137" t="s">
        <v>183</v>
      </c>
      <c r="G13" s="135" t="s">
        <v>7</v>
      </c>
      <c r="H13" s="168">
        <v>0.05</v>
      </c>
      <c r="I13" s="168">
        <v>0.1265</v>
      </c>
      <c r="J13" s="169">
        <v>45199</v>
      </c>
      <c r="K13" s="169">
        <v>45565</v>
      </c>
      <c r="L13" s="169">
        <v>44201</v>
      </c>
      <c r="M13" s="137" t="s">
        <v>179</v>
      </c>
      <c r="N13" s="363">
        <v>16124.42</v>
      </c>
      <c r="O13" s="364"/>
      <c r="P13" s="365">
        <f t="shared" si="0"/>
        <v>16124.42</v>
      </c>
      <c r="Q13" s="130"/>
      <c r="R13" s="378">
        <v>7888.5</v>
      </c>
      <c r="S13" s="365">
        <f t="shared" si="2"/>
        <v>8235.92</v>
      </c>
      <c r="T13" s="175"/>
      <c r="U13" s="378">
        <v>8235.92</v>
      </c>
      <c r="V13" s="364"/>
      <c r="W13" s="452">
        <f t="shared" si="3"/>
        <v>8235.92</v>
      </c>
      <c r="X13" s="428">
        <f t="shared" si="4"/>
        <v>0</v>
      </c>
      <c r="Y13" s="135" t="s">
        <v>326</v>
      </c>
    </row>
    <row r="14" spans="1:25" ht="15.75" customHeight="1" x14ac:dyDescent="0.3">
      <c r="A14" s="137" t="s">
        <v>313</v>
      </c>
      <c r="B14" s="135" t="s">
        <v>297</v>
      </c>
      <c r="C14" s="526" t="s">
        <v>185</v>
      </c>
      <c r="D14" s="137" t="s">
        <v>186</v>
      </c>
      <c r="E14" s="137" t="s">
        <v>275</v>
      </c>
      <c r="F14" s="137" t="s">
        <v>276</v>
      </c>
      <c r="G14" s="135" t="s">
        <v>7</v>
      </c>
      <c r="H14" s="168">
        <v>0.05</v>
      </c>
      <c r="I14" s="168">
        <v>0.1265</v>
      </c>
      <c r="J14" s="169">
        <v>45565</v>
      </c>
      <c r="K14" s="169">
        <v>45565</v>
      </c>
      <c r="L14" s="169">
        <v>44279</v>
      </c>
      <c r="M14" s="137" t="s">
        <v>188</v>
      </c>
      <c r="N14" s="363">
        <v>138097</v>
      </c>
      <c r="O14" s="364">
        <v>21.63</v>
      </c>
      <c r="P14" s="365">
        <f t="shared" si="0"/>
        <v>138118.63</v>
      </c>
      <c r="Q14" s="527"/>
      <c r="R14" s="378"/>
      <c r="S14" s="365">
        <f t="shared" si="2"/>
        <v>138118.63</v>
      </c>
      <c r="T14" s="175"/>
      <c r="U14" s="378"/>
      <c r="V14" s="364"/>
      <c r="W14" s="452">
        <f t="shared" si="3"/>
        <v>0</v>
      </c>
      <c r="X14" s="428">
        <f t="shared" si="4"/>
        <v>138118.63</v>
      </c>
    </row>
    <row r="15" spans="1:25" ht="15.75" customHeight="1" x14ac:dyDescent="0.3">
      <c r="A15" s="137" t="s">
        <v>304</v>
      </c>
      <c r="B15" s="135" t="s">
        <v>298</v>
      </c>
      <c r="C15" s="526" t="s">
        <v>185</v>
      </c>
      <c r="D15" s="137" t="s">
        <v>186</v>
      </c>
      <c r="E15" s="137" t="s">
        <v>277</v>
      </c>
      <c r="F15" s="137" t="s">
        <v>290</v>
      </c>
      <c r="G15" s="135" t="s">
        <v>7</v>
      </c>
      <c r="H15" s="168">
        <v>0.05</v>
      </c>
      <c r="I15" s="168">
        <v>0.1265</v>
      </c>
      <c r="J15" s="169">
        <v>45565</v>
      </c>
      <c r="K15" s="169">
        <v>45565</v>
      </c>
      <c r="L15" s="169">
        <v>44279</v>
      </c>
      <c r="M15" s="137" t="s">
        <v>244</v>
      </c>
      <c r="N15" s="363">
        <v>7357.41</v>
      </c>
      <c r="O15" s="364">
        <v>135.56</v>
      </c>
      <c r="P15" s="365">
        <f t="shared" si="0"/>
        <v>7492.97</v>
      </c>
      <c r="Q15" s="527"/>
      <c r="R15" s="378"/>
      <c r="S15" s="365">
        <f t="shared" si="2"/>
        <v>7492.97</v>
      </c>
      <c r="T15" s="175"/>
      <c r="U15" s="378"/>
      <c r="V15" s="364"/>
      <c r="W15" s="452">
        <f t="shared" si="3"/>
        <v>0</v>
      </c>
      <c r="X15" s="428">
        <f t="shared" si="4"/>
        <v>7492.97</v>
      </c>
    </row>
    <row r="16" spans="1:25" ht="15.75" customHeight="1" x14ac:dyDescent="0.3">
      <c r="A16" s="137" t="s">
        <v>306</v>
      </c>
      <c r="B16" s="135" t="s">
        <v>212</v>
      </c>
      <c r="C16" s="526" t="s">
        <v>185</v>
      </c>
      <c r="D16" s="137" t="s">
        <v>186</v>
      </c>
      <c r="E16" s="137" t="s">
        <v>213</v>
      </c>
      <c r="F16" s="137" t="s">
        <v>187</v>
      </c>
      <c r="G16" s="135" t="s">
        <v>7</v>
      </c>
      <c r="H16" s="168">
        <v>0.05</v>
      </c>
      <c r="I16" s="168">
        <v>0.1265</v>
      </c>
      <c r="J16" s="169">
        <v>45565</v>
      </c>
      <c r="K16" s="169">
        <v>45565</v>
      </c>
      <c r="L16" s="169">
        <v>44279</v>
      </c>
      <c r="M16" s="137" t="s">
        <v>188</v>
      </c>
      <c r="N16" s="363">
        <v>552388</v>
      </c>
      <c r="O16" s="364">
        <v>86.54</v>
      </c>
      <c r="P16" s="365">
        <f t="shared" si="0"/>
        <v>552474.54</v>
      </c>
      <c r="Q16" s="527"/>
      <c r="R16" s="378"/>
      <c r="S16" s="365">
        <f t="shared" si="2"/>
        <v>552474.54</v>
      </c>
      <c r="T16" s="175"/>
      <c r="U16" s="378"/>
      <c r="V16" s="364"/>
      <c r="W16" s="452">
        <f t="shared" si="3"/>
        <v>0</v>
      </c>
      <c r="X16" s="428">
        <f t="shared" si="4"/>
        <v>552474.54</v>
      </c>
    </row>
    <row r="17" spans="1:25" ht="15.75" customHeight="1" x14ac:dyDescent="0.3">
      <c r="A17" s="137" t="s">
        <v>307</v>
      </c>
      <c r="B17" s="135" t="s">
        <v>300</v>
      </c>
      <c r="C17" s="526" t="s">
        <v>185</v>
      </c>
      <c r="D17" s="137" t="s">
        <v>186</v>
      </c>
      <c r="E17" s="137" t="s">
        <v>281</v>
      </c>
      <c r="F17" s="137" t="s">
        <v>282</v>
      </c>
      <c r="G17" s="135" t="s">
        <v>7</v>
      </c>
      <c r="H17" s="168">
        <v>0.05</v>
      </c>
      <c r="I17" s="168">
        <v>0.1265</v>
      </c>
      <c r="J17" s="169">
        <v>45565</v>
      </c>
      <c r="K17" s="169">
        <v>45565</v>
      </c>
      <c r="L17" s="169">
        <v>44279</v>
      </c>
      <c r="M17" s="137" t="s">
        <v>283</v>
      </c>
      <c r="N17" s="363">
        <v>3598.37</v>
      </c>
      <c r="O17" s="364"/>
      <c r="P17" s="365">
        <f t="shared" si="0"/>
        <v>3598.37</v>
      </c>
      <c r="Q17" s="527"/>
      <c r="R17" s="378">
        <v>2698.91</v>
      </c>
      <c r="S17" s="365">
        <f t="shared" si="2"/>
        <v>899.46</v>
      </c>
      <c r="T17" s="175"/>
      <c r="U17" s="378"/>
      <c r="V17" s="364"/>
      <c r="W17" s="452">
        <f t="shared" si="3"/>
        <v>0</v>
      </c>
      <c r="X17" s="428">
        <f t="shared" si="4"/>
        <v>899.46</v>
      </c>
    </row>
    <row r="18" spans="1:25" ht="15.75" customHeight="1" x14ac:dyDescent="0.3">
      <c r="A18" s="137" t="s">
        <v>308</v>
      </c>
      <c r="B18" s="135" t="s">
        <v>321</v>
      </c>
      <c r="C18" s="526" t="s">
        <v>185</v>
      </c>
      <c r="D18" s="137" t="s">
        <v>186</v>
      </c>
      <c r="E18" s="137" t="s">
        <v>284</v>
      </c>
      <c r="F18" s="137" t="s">
        <v>285</v>
      </c>
      <c r="G18" s="135" t="s">
        <v>7</v>
      </c>
      <c r="H18" s="168">
        <v>0.05</v>
      </c>
      <c r="I18" s="168">
        <v>0.1265</v>
      </c>
      <c r="J18" s="169">
        <v>45565</v>
      </c>
      <c r="K18" s="169">
        <v>45565</v>
      </c>
      <c r="L18" s="169">
        <v>44279</v>
      </c>
      <c r="M18" s="137" t="s">
        <v>286</v>
      </c>
      <c r="N18" s="363">
        <v>5799.85</v>
      </c>
      <c r="O18" s="364"/>
      <c r="P18" s="365">
        <f t="shared" si="0"/>
        <v>5799.85</v>
      </c>
      <c r="Q18" s="527"/>
      <c r="R18" s="378">
        <v>5400</v>
      </c>
      <c r="S18" s="365">
        <f t="shared" si="2"/>
        <v>399.85000000000036</v>
      </c>
      <c r="T18" s="175"/>
      <c r="U18" s="378"/>
      <c r="V18" s="364"/>
      <c r="W18" s="452">
        <f t="shared" si="3"/>
        <v>0</v>
      </c>
      <c r="X18" s="428">
        <f t="shared" si="4"/>
        <v>399.85000000000036</v>
      </c>
    </row>
    <row r="19" spans="1:25" ht="15.75" customHeight="1" x14ac:dyDescent="0.3">
      <c r="A19" s="137" t="s">
        <v>309</v>
      </c>
      <c r="B19" s="135" t="s">
        <v>302</v>
      </c>
      <c r="C19" s="526" t="s">
        <v>185</v>
      </c>
      <c r="D19" s="137" t="s">
        <v>186</v>
      </c>
      <c r="E19" s="137" t="s">
        <v>287</v>
      </c>
      <c r="F19" s="137" t="s">
        <v>288</v>
      </c>
      <c r="G19" s="135" t="s">
        <v>7</v>
      </c>
      <c r="H19" s="168">
        <v>0.05</v>
      </c>
      <c r="I19" s="168">
        <v>0.1265</v>
      </c>
      <c r="J19" s="169">
        <v>45565</v>
      </c>
      <c r="K19" s="169">
        <v>45565</v>
      </c>
      <c r="L19" s="169">
        <v>44279</v>
      </c>
      <c r="M19" s="137" t="s">
        <v>289</v>
      </c>
      <c r="N19" s="363">
        <v>19559</v>
      </c>
      <c r="O19" s="364"/>
      <c r="P19" s="365">
        <f t="shared" si="0"/>
        <v>19559</v>
      </c>
      <c r="Q19" s="527"/>
      <c r="R19" s="378"/>
      <c r="S19" s="365">
        <f t="shared" si="2"/>
        <v>19559</v>
      </c>
      <c r="T19" s="175"/>
      <c r="U19" s="378"/>
      <c r="V19" s="364"/>
      <c r="W19" s="452">
        <f t="shared" si="3"/>
        <v>0</v>
      </c>
      <c r="X19" s="428">
        <f t="shared" si="4"/>
        <v>19559</v>
      </c>
    </row>
    <row r="20" spans="1:25" ht="15.75" customHeight="1" x14ac:dyDescent="0.3">
      <c r="A20" s="137">
        <v>4464</v>
      </c>
      <c r="B20" s="135" t="s">
        <v>233</v>
      </c>
      <c r="C20" s="289" t="s">
        <v>235</v>
      </c>
      <c r="D20" s="137" t="s">
        <v>175</v>
      </c>
      <c r="E20" s="137" t="s">
        <v>225</v>
      </c>
      <c r="F20" s="137" t="s">
        <v>226</v>
      </c>
      <c r="G20" s="135" t="s">
        <v>7</v>
      </c>
      <c r="H20" s="168">
        <v>0.05</v>
      </c>
      <c r="I20" s="168">
        <v>0.1265</v>
      </c>
      <c r="J20" s="169">
        <v>45199</v>
      </c>
      <c r="K20" s="169">
        <v>45199</v>
      </c>
      <c r="L20" s="169">
        <v>44201</v>
      </c>
      <c r="M20" s="137" t="s">
        <v>234</v>
      </c>
      <c r="N20" s="379">
        <v>85398.27</v>
      </c>
      <c r="O20" s="380"/>
      <c r="P20" s="381">
        <f t="shared" si="0"/>
        <v>85398.27</v>
      </c>
      <c r="Q20" s="130"/>
      <c r="R20" s="409">
        <v>43399.45</v>
      </c>
      <c r="S20" s="365">
        <f t="shared" si="2"/>
        <v>41998.820000000007</v>
      </c>
      <c r="T20" s="175"/>
      <c r="U20" s="409">
        <v>41998.82</v>
      </c>
      <c r="V20" s="380"/>
      <c r="W20" s="452">
        <f t="shared" si="3"/>
        <v>41998.82</v>
      </c>
      <c r="X20" s="428">
        <v>0</v>
      </c>
      <c r="Y20" s="135" t="s">
        <v>326</v>
      </c>
    </row>
    <row r="21" spans="1:25" ht="15.75" customHeight="1" thickBot="1" x14ac:dyDescent="0.35">
      <c r="C21" s="182"/>
      <c r="D21" s="182"/>
      <c r="E21" s="182"/>
      <c r="H21" s="168"/>
      <c r="I21" s="168"/>
      <c r="J21" s="198"/>
      <c r="K21" s="198"/>
      <c r="L21" s="198"/>
      <c r="M21" s="224" t="s">
        <v>38</v>
      </c>
      <c r="N21" s="366">
        <f>SUM(N7:N20)</f>
        <v>1188886.7300000002</v>
      </c>
      <c r="O21" s="367">
        <f>SUM(O7:O20)</f>
        <v>243.73000000000002</v>
      </c>
      <c r="P21" s="368">
        <f>SUM(P7:P20)</f>
        <v>1189130.4600000002</v>
      </c>
      <c r="Q21" s="175"/>
      <c r="R21" s="366">
        <f>SUM(R7:R20)</f>
        <v>180595.3</v>
      </c>
      <c r="S21" s="368">
        <f>SUM(S7:S20)</f>
        <v>1008535.1599999999</v>
      </c>
      <c r="T21" s="130"/>
      <c r="U21" s="366">
        <f>SUM(U7:U20)</f>
        <v>185576.94000000003</v>
      </c>
      <c r="V21" s="367">
        <f>SUM(V7:V20)</f>
        <v>0</v>
      </c>
      <c r="W21" s="454">
        <f>SUM(W7:W20)</f>
        <v>185576.94000000003</v>
      </c>
      <c r="X21" s="457">
        <f>SUM(X7:X20)</f>
        <v>822958.22</v>
      </c>
    </row>
    <row r="22" spans="1:25" ht="15.75" customHeight="1" thickTop="1" x14ac:dyDescent="0.3">
      <c r="C22" s="182"/>
      <c r="D22" s="182"/>
      <c r="E22" s="182"/>
      <c r="H22" s="168"/>
      <c r="I22" s="168"/>
      <c r="J22" s="198"/>
      <c r="K22" s="198"/>
      <c r="L22" s="198"/>
      <c r="M22" s="224"/>
      <c r="N22" s="171"/>
      <c r="O22" s="171"/>
      <c r="P22" s="171"/>
      <c r="R22" s="171"/>
      <c r="S22" s="171"/>
      <c r="T22" s="170"/>
      <c r="U22" s="141"/>
    </row>
    <row r="23" spans="1:25" ht="15.75" customHeight="1" x14ac:dyDescent="0.3">
      <c r="C23" s="182"/>
      <c r="D23" s="182"/>
      <c r="E23" s="182"/>
      <c r="M23" s="224"/>
      <c r="N23" s="171"/>
      <c r="O23" s="171"/>
      <c r="P23" s="171"/>
      <c r="R23" s="171"/>
      <c r="S23" s="171"/>
      <c r="T23" s="170"/>
      <c r="U23" s="141"/>
    </row>
    <row r="24" spans="1:25" ht="15.75" customHeight="1" x14ac:dyDescent="0.3">
      <c r="B24" s="132" t="s">
        <v>111</v>
      </c>
      <c r="C24" s="182"/>
      <c r="D24" s="182"/>
      <c r="E24" s="182"/>
      <c r="M24" s="224"/>
      <c r="N24" s="171"/>
      <c r="O24" s="171"/>
      <c r="P24" s="171"/>
      <c r="R24" s="171"/>
      <c r="S24" s="171"/>
      <c r="T24" s="170"/>
      <c r="U24" s="141"/>
    </row>
    <row r="25" spans="1:25" ht="15.75" customHeight="1" x14ac:dyDescent="0.3">
      <c r="B25" s="596" t="s">
        <v>253</v>
      </c>
      <c r="C25" s="596"/>
      <c r="D25" s="596"/>
      <c r="E25" s="596"/>
      <c r="F25" s="596"/>
      <c r="G25" s="596"/>
      <c r="H25" s="176"/>
      <c r="I25" s="176"/>
      <c r="J25" s="176"/>
      <c r="M25" s="224"/>
      <c r="N25" s="171"/>
      <c r="O25" s="171"/>
      <c r="P25" s="171"/>
      <c r="R25" s="171"/>
      <c r="S25" s="171"/>
      <c r="T25" s="170"/>
      <c r="U25" s="141"/>
    </row>
    <row r="26" spans="1:25" ht="15.75" customHeight="1" x14ac:dyDescent="0.3">
      <c r="C26" s="182"/>
      <c r="D26" s="182"/>
      <c r="E26" s="182"/>
      <c r="M26" s="224"/>
      <c r="N26" s="171"/>
      <c r="O26" s="171"/>
      <c r="P26" s="171"/>
      <c r="R26" s="171"/>
      <c r="S26" s="171"/>
      <c r="T26" s="170"/>
      <c r="U26" s="141"/>
    </row>
    <row r="27" spans="1:25" ht="15.75" customHeight="1" x14ac:dyDescent="0.3">
      <c r="B27" s="596" t="s">
        <v>115</v>
      </c>
      <c r="C27" s="596"/>
      <c r="D27" s="596"/>
      <c r="E27" s="596"/>
      <c r="F27" s="596"/>
      <c r="G27" s="596"/>
      <c r="H27" s="176"/>
      <c r="I27" s="176"/>
      <c r="J27" s="176"/>
      <c r="M27" s="224"/>
      <c r="N27" s="171"/>
      <c r="O27" s="171"/>
      <c r="P27" s="171"/>
      <c r="R27" s="171"/>
      <c r="S27" s="171"/>
      <c r="T27" s="170"/>
      <c r="U27" s="141"/>
    </row>
    <row r="28" spans="1:25" ht="15.75" customHeight="1" x14ac:dyDescent="0.3">
      <c r="B28" s="176"/>
      <c r="C28" s="176"/>
      <c r="D28" s="176"/>
      <c r="E28" s="176"/>
      <c r="F28" s="177"/>
      <c r="G28" s="176"/>
      <c r="H28" s="176"/>
      <c r="I28" s="176"/>
      <c r="J28" s="176"/>
      <c r="M28" s="224"/>
      <c r="N28" s="171"/>
      <c r="O28" s="171"/>
      <c r="P28" s="171"/>
      <c r="R28" s="171"/>
      <c r="S28" s="171"/>
      <c r="T28" s="170"/>
      <c r="U28" s="141"/>
    </row>
    <row r="29" spans="1:25" ht="15.75" customHeight="1" x14ac:dyDescent="0.3">
      <c r="B29" s="596" t="s">
        <v>136</v>
      </c>
      <c r="C29" s="596"/>
      <c r="D29" s="596"/>
      <c r="E29" s="596"/>
      <c r="F29" s="596"/>
      <c r="G29" s="596"/>
      <c r="H29" s="176"/>
      <c r="I29" s="176"/>
      <c r="J29" s="176"/>
      <c r="M29" s="224"/>
      <c r="N29" s="171"/>
      <c r="O29" s="171"/>
      <c r="P29" s="171"/>
      <c r="R29" s="171"/>
      <c r="S29" s="171"/>
      <c r="T29" s="170"/>
      <c r="U29" s="141"/>
    </row>
    <row r="30" spans="1:25" ht="15.75" customHeight="1" x14ac:dyDescent="0.3">
      <c r="B30" s="609" t="s">
        <v>135</v>
      </c>
      <c r="C30" s="596"/>
      <c r="D30" s="596"/>
      <c r="E30" s="596"/>
      <c r="F30" s="596"/>
      <c r="G30" s="596"/>
      <c r="H30" s="176"/>
      <c r="I30" s="176"/>
      <c r="J30" s="176"/>
      <c r="M30" s="224"/>
      <c r="N30" s="171"/>
      <c r="O30" s="171"/>
      <c r="P30" s="171"/>
      <c r="R30" s="171"/>
      <c r="S30" s="171"/>
      <c r="T30" s="170"/>
      <c r="U30" s="141"/>
    </row>
    <row r="31" spans="1:25" ht="15.75" customHeight="1" x14ac:dyDescent="0.3">
      <c r="B31" s="176"/>
      <c r="C31" s="176"/>
      <c r="D31" s="176"/>
      <c r="E31" s="176"/>
      <c r="F31" s="177"/>
      <c r="G31" s="176"/>
      <c r="H31" s="176"/>
      <c r="I31" s="176"/>
      <c r="J31" s="176"/>
      <c r="M31" s="224"/>
      <c r="N31" s="171"/>
      <c r="O31" s="171"/>
      <c r="P31" s="171"/>
      <c r="R31" s="171"/>
      <c r="S31" s="171"/>
      <c r="T31" s="170"/>
      <c r="U31" s="141"/>
    </row>
    <row r="32" spans="1:25" ht="15.75" customHeight="1" x14ac:dyDescent="0.3">
      <c r="B32" s="176"/>
      <c r="C32" s="176"/>
      <c r="D32" s="176"/>
      <c r="E32" s="176"/>
      <c r="F32" s="177"/>
      <c r="G32" s="176"/>
      <c r="H32" s="176"/>
      <c r="I32" s="176"/>
      <c r="J32" s="176"/>
      <c r="M32" s="224"/>
      <c r="N32" s="171"/>
      <c r="O32" s="171"/>
      <c r="P32" s="171"/>
      <c r="R32" s="171"/>
      <c r="S32" s="171"/>
      <c r="T32" s="170"/>
      <c r="U32" s="141"/>
    </row>
    <row r="33" spans="2:21" ht="15.75" customHeight="1" x14ac:dyDescent="0.3">
      <c r="B33" s="131" t="s">
        <v>98</v>
      </c>
      <c r="C33" s="180" t="s">
        <v>101</v>
      </c>
      <c r="D33" s="180" t="s">
        <v>102</v>
      </c>
      <c r="E33" s="180"/>
      <c r="F33" s="177"/>
      <c r="G33" s="176"/>
      <c r="H33" s="176"/>
      <c r="I33" s="176"/>
      <c r="J33" s="176"/>
      <c r="M33" s="224"/>
      <c r="N33" s="171"/>
      <c r="O33" s="171"/>
      <c r="P33" s="171"/>
      <c r="R33" s="171"/>
      <c r="S33" s="171"/>
      <c r="T33" s="170"/>
      <c r="U33" s="141"/>
    </row>
    <row r="34" spans="2:21" ht="15.75" customHeight="1" x14ac:dyDescent="0.3">
      <c r="B34" s="135" t="s">
        <v>99</v>
      </c>
      <c r="C34" s="182" t="s">
        <v>207</v>
      </c>
      <c r="D34" s="182" t="s">
        <v>105</v>
      </c>
      <c r="E34" s="182"/>
      <c r="F34" s="177"/>
      <c r="G34" s="176"/>
      <c r="H34" s="176"/>
      <c r="I34" s="176"/>
      <c r="J34" s="176"/>
      <c r="M34" s="224"/>
      <c r="N34" s="171"/>
      <c r="O34" s="171"/>
      <c r="P34" s="171"/>
      <c r="R34" s="171"/>
      <c r="S34" s="171"/>
      <c r="T34" s="170"/>
      <c r="U34" s="141"/>
    </row>
    <row r="35" spans="2:21" ht="15.75" customHeight="1" x14ac:dyDescent="0.3">
      <c r="B35" s="173" t="s">
        <v>100</v>
      </c>
      <c r="C35" s="182" t="s">
        <v>177</v>
      </c>
      <c r="D35" s="182" t="s">
        <v>208</v>
      </c>
      <c r="E35" s="182"/>
      <c r="F35" s="177"/>
      <c r="G35" s="176"/>
      <c r="H35" s="176"/>
      <c r="I35" s="176"/>
      <c r="J35" s="176"/>
      <c r="M35" s="224"/>
      <c r="N35" s="171"/>
      <c r="O35" s="171"/>
      <c r="P35" s="171"/>
      <c r="R35" s="171"/>
      <c r="S35" s="171"/>
      <c r="T35" s="170"/>
      <c r="U35" s="141"/>
    </row>
    <row r="36" spans="2:21" ht="15.75" customHeight="1" x14ac:dyDescent="0.3">
      <c r="B36" s="135" t="s">
        <v>237</v>
      </c>
      <c r="C36" s="182" t="s">
        <v>205</v>
      </c>
      <c r="D36" s="182" t="s">
        <v>206</v>
      </c>
      <c r="E36" s="182"/>
      <c r="M36" s="224"/>
      <c r="N36" s="171"/>
      <c r="O36" s="171"/>
      <c r="P36" s="171"/>
      <c r="R36" s="171"/>
      <c r="S36" s="171"/>
      <c r="T36" s="170"/>
      <c r="U36" s="141"/>
    </row>
    <row r="37" spans="2:21" ht="15.75" customHeight="1" x14ac:dyDescent="0.3">
      <c r="B37" s="135" t="s">
        <v>238</v>
      </c>
      <c r="C37" s="182" t="s">
        <v>205</v>
      </c>
      <c r="D37" s="182" t="s">
        <v>206</v>
      </c>
      <c r="E37" s="182"/>
      <c r="M37" s="224"/>
      <c r="N37" s="171"/>
      <c r="O37" s="171"/>
      <c r="P37" s="171"/>
      <c r="R37" s="171"/>
      <c r="S37" s="171"/>
      <c r="T37" s="170"/>
      <c r="U37" s="141"/>
    </row>
    <row r="38" spans="2:21" ht="15.75" customHeight="1" x14ac:dyDescent="0.3">
      <c r="C38" s="182"/>
      <c r="D38" s="182"/>
      <c r="E38" s="182"/>
      <c r="M38" s="224"/>
      <c r="N38" s="171"/>
      <c r="O38" s="171"/>
      <c r="P38" s="171"/>
      <c r="R38" s="171"/>
      <c r="S38" s="171"/>
      <c r="T38" s="170"/>
      <c r="U38" s="141"/>
    </row>
    <row r="39" spans="2:21" ht="15.75" customHeight="1" x14ac:dyDescent="0.3">
      <c r="B39" s="592" t="s">
        <v>269</v>
      </c>
      <c r="C39" s="592"/>
      <c r="D39" s="592"/>
      <c r="E39" s="592"/>
      <c r="F39" s="592"/>
      <c r="G39" s="592"/>
      <c r="H39" s="592"/>
      <c r="I39" s="592"/>
      <c r="M39" s="224"/>
      <c r="N39" s="171"/>
      <c r="O39" s="171"/>
      <c r="P39" s="171"/>
      <c r="R39" s="171"/>
      <c r="S39" s="171"/>
      <c r="T39" s="170"/>
      <c r="U39" s="141"/>
    </row>
    <row r="40" spans="2:21" ht="15.75" customHeight="1" x14ac:dyDescent="0.3">
      <c r="B40" s="128" t="s">
        <v>270</v>
      </c>
      <c r="C40" s="182"/>
      <c r="D40" s="182"/>
      <c r="E40" s="182"/>
      <c r="M40" s="224"/>
      <c r="N40" s="171"/>
      <c r="O40" s="171"/>
      <c r="P40" s="171"/>
      <c r="R40" s="171"/>
      <c r="S40" s="171"/>
      <c r="T40" s="170"/>
      <c r="U40" s="141"/>
    </row>
    <row r="41" spans="2:21" ht="15.75" customHeight="1" x14ac:dyDescent="0.3">
      <c r="B41" s="192"/>
      <c r="C41" s="216"/>
      <c r="D41" s="216"/>
      <c r="E41" s="216"/>
      <c r="F41" s="216"/>
      <c r="G41" s="192"/>
      <c r="H41" s="192"/>
      <c r="I41" s="192"/>
      <c r="J41" s="192"/>
      <c r="K41" s="192"/>
      <c r="L41" s="192"/>
      <c r="M41" s="192"/>
      <c r="N41" s="192"/>
      <c r="O41" s="191"/>
      <c r="P41" s="191"/>
      <c r="Q41" s="191"/>
      <c r="R41" s="312"/>
      <c r="S41" s="193"/>
      <c r="T41" s="193"/>
      <c r="U41" s="141"/>
    </row>
    <row r="42" spans="2:21" ht="15.75" customHeight="1" x14ac:dyDescent="0.3">
      <c r="R42" s="300" t="s">
        <v>256</v>
      </c>
      <c r="S42" s="197"/>
      <c r="T42" s="308"/>
    </row>
    <row r="43" spans="2:21" ht="15.75" customHeight="1" x14ac:dyDescent="0.3">
      <c r="B43" s="188" t="s">
        <v>255</v>
      </c>
      <c r="C43" s="190" t="s">
        <v>2</v>
      </c>
      <c r="D43" s="190"/>
      <c r="E43" s="190"/>
      <c r="F43" s="570" t="s">
        <v>34</v>
      </c>
      <c r="G43" s="190" t="s">
        <v>35</v>
      </c>
      <c r="H43" s="190"/>
      <c r="I43" s="190"/>
      <c r="J43" s="190"/>
      <c r="K43" s="190"/>
      <c r="L43" s="190"/>
      <c r="M43" s="190" t="s">
        <v>36</v>
      </c>
      <c r="N43" s="190" t="s">
        <v>37</v>
      </c>
      <c r="O43" s="192"/>
      <c r="P43" s="192"/>
      <c r="Q43" s="192"/>
      <c r="R43" s="192" t="s">
        <v>81</v>
      </c>
      <c r="S43" s="193"/>
      <c r="T43" s="299"/>
    </row>
    <row r="44" spans="2:21" ht="15.75" customHeight="1" x14ac:dyDescent="0.3">
      <c r="B44" s="194"/>
      <c r="C44" s="146"/>
      <c r="D44" s="146"/>
      <c r="E44" s="146"/>
      <c r="F44" s="571"/>
      <c r="G44" s="146"/>
      <c r="H44" s="146"/>
      <c r="I44" s="146"/>
      <c r="J44" s="146"/>
      <c r="K44" s="146"/>
      <c r="L44" s="146"/>
      <c r="M44" s="146"/>
      <c r="N44" s="146"/>
      <c r="R44" s="300"/>
      <c r="S44" s="197"/>
      <c r="T44" s="197"/>
    </row>
    <row r="45" spans="2:21" ht="15.75" customHeight="1" x14ac:dyDescent="0.3">
      <c r="B45" s="194"/>
      <c r="C45" s="146"/>
      <c r="D45" s="146"/>
      <c r="E45" s="146"/>
      <c r="F45" s="571"/>
      <c r="G45" s="146"/>
      <c r="H45" s="146"/>
      <c r="I45" s="146"/>
      <c r="J45" s="146"/>
      <c r="K45" s="146"/>
      <c r="L45" s="146"/>
      <c r="M45" s="146"/>
      <c r="N45" s="146"/>
      <c r="R45" s="300"/>
      <c r="S45" s="197"/>
      <c r="T45" s="197"/>
    </row>
    <row r="46" spans="2:21" ht="15.75" customHeight="1" x14ac:dyDescent="0.3">
      <c r="B46" s="194"/>
      <c r="C46" s="512"/>
      <c r="D46" s="512"/>
      <c r="E46" s="512"/>
      <c r="F46" s="571"/>
      <c r="G46" s="512"/>
      <c r="H46" s="512"/>
      <c r="I46" s="512"/>
      <c r="J46" s="512"/>
      <c r="K46" s="512"/>
      <c r="L46" s="512"/>
      <c r="M46" s="512"/>
      <c r="N46" s="512"/>
      <c r="R46" s="300"/>
      <c r="S46" s="197"/>
      <c r="T46" s="197"/>
    </row>
    <row r="47" spans="2:21" ht="15.75" customHeight="1" x14ac:dyDescent="0.3">
      <c r="B47" s="194"/>
      <c r="C47" s="512"/>
      <c r="D47" s="512"/>
      <c r="E47" s="512"/>
      <c r="F47" s="571"/>
      <c r="G47" s="512"/>
      <c r="H47" s="512"/>
      <c r="I47" s="512"/>
      <c r="J47" s="512"/>
      <c r="K47" s="512"/>
      <c r="L47" s="512"/>
      <c r="M47" s="512"/>
      <c r="N47" s="512"/>
      <c r="R47" s="300"/>
      <c r="S47" s="197"/>
      <c r="T47" s="197"/>
    </row>
    <row r="48" spans="2:21" ht="15.75" customHeight="1" x14ac:dyDescent="0.3">
      <c r="B48" s="194"/>
      <c r="C48" s="524"/>
      <c r="D48" s="524"/>
      <c r="E48" s="524"/>
      <c r="F48" s="571"/>
      <c r="G48" s="524"/>
      <c r="H48" s="524"/>
      <c r="I48" s="524"/>
      <c r="J48" s="524"/>
      <c r="K48" s="524"/>
      <c r="L48" s="524"/>
      <c r="M48" s="524"/>
      <c r="N48" s="524"/>
      <c r="R48" s="300"/>
      <c r="S48" s="197"/>
      <c r="T48" s="197"/>
    </row>
    <row r="49" spans="2:23" ht="15.75" customHeight="1" x14ac:dyDescent="0.3">
      <c r="B49" s="210"/>
      <c r="C49" s="211"/>
      <c r="D49" s="211"/>
      <c r="E49" s="211"/>
      <c r="F49" s="160"/>
      <c r="G49" s="213"/>
      <c r="H49" s="213"/>
      <c r="I49" s="213"/>
      <c r="J49" s="213"/>
      <c r="K49" s="213"/>
      <c r="L49" s="213"/>
      <c r="M49" s="232"/>
      <c r="N49" s="209"/>
      <c r="O49" s="147"/>
      <c r="P49" s="147"/>
      <c r="Q49" s="215"/>
      <c r="R49" s="144"/>
      <c r="S49" s="144"/>
      <c r="T49" s="144"/>
    </row>
    <row r="50" spans="2:23" ht="15.75" customHeight="1" x14ac:dyDescent="0.3">
      <c r="B50" s="210"/>
      <c r="C50" s="211"/>
      <c r="D50" s="211"/>
      <c r="E50" s="211"/>
      <c r="F50" s="160"/>
      <c r="G50" s="213"/>
      <c r="H50" s="213"/>
      <c r="I50" s="213"/>
      <c r="J50" s="213"/>
      <c r="K50" s="213"/>
      <c r="L50" s="213"/>
      <c r="M50" s="232"/>
      <c r="N50" s="209"/>
      <c r="O50" s="147"/>
      <c r="P50" s="147"/>
      <c r="Q50" s="215"/>
      <c r="R50" s="144"/>
      <c r="S50" s="144"/>
      <c r="T50" s="144"/>
    </row>
    <row r="51" spans="2:23" ht="15.75" customHeight="1" x14ac:dyDescent="0.3">
      <c r="B51" s="210"/>
      <c r="C51" s="211"/>
      <c r="D51" s="211"/>
      <c r="E51" s="211"/>
      <c r="F51" s="160"/>
      <c r="G51" s="213"/>
      <c r="H51" s="213"/>
      <c r="I51" s="213"/>
      <c r="J51" s="213"/>
      <c r="K51" s="213"/>
      <c r="L51" s="213"/>
      <c r="M51" s="232"/>
      <c r="N51" s="209"/>
      <c r="O51" s="147"/>
      <c r="P51" s="147"/>
      <c r="Q51" s="215"/>
      <c r="R51" s="144"/>
      <c r="S51" s="144"/>
      <c r="T51" s="144"/>
    </row>
    <row r="52" spans="2:23" ht="15.75" customHeight="1" x14ac:dyDescent="0.3">
      <c r="F52" s="145"/>
      <c r="G52" s="240"/>
      <c r="H52" s="240"/>
      <c r="I52" s="240"/>
      <c r="J52" s="240"/>
      <c r="K52" s="240"/>
      <c r="L52" s="240"/>
      <c r="O52" s="144"/>
      <c r="P52" s="165"/>
      <c r="Q52" s="144"/>
      <c r="R52" s="144"/>
      <c r="S52" s="144"/>
      <c r="T52" s="165"/>
      <c r="V52" s="427" t="s">
        <v>230</v>
      </c>
      <c r="W52" s="171">
        <f>W21</f>
        <v>185576.94000000003</v>
      </c>
    </row>
    <row r="53" spans="2:23" ht="15.75" customHeight="1" x14ac:dyDescent="0.3">
      <c r="O53" s="144"/>
      <c r="P53" s="144"/>
      <c r="Q53" s="144"/>
      <c r="R53" s="144"/>
      <c r="S53" s="144"/>
      <c r="T53" s="144"/>
    </row>
    <row r="54" spans="2:23" ht="15.75" customHeight="1" x14ac:dyDescent="0.3">
      <c r="O54" s="144"/>
      <c r="P54" s="144"/>
      <c r="Q54" s="144"/>
      <c r="R54" s="144"/>
      <c r="S54" s="144"/>
      <c r="T54" s="144"/>
    </row>
    <row r="55" spans="2:23" ht="15.75" customHeight="1" x14ac:dyDescent="0.3">
      <c r="O55" s="144"/>
      <c r="P55" s="144"/>
      <c r="Q55" s="144"/>
      <c r="R55" s="144"/>
      <c r="S55" s="144"/>
      <c r="T55" s="144"/>
    </row>
    <row r="56" spans="2:23" ht="15.75" customHeight="1" x14ac:dyDescent="0.3">
      <c r="O56" s="144"/>
      <c r="P56" s="144"/>
      <c r="Q56" s="144"/>
      <c r="R56" s="144"/>
      <c r="S56" s="144"/>
      <c r="T56" s="144"/>
    </row>
    <row r="57" spans="2:23" ht="15.75" customHeight="1" x14ac:dyDescent="0.3"/>
    <row r="58" spans="2:23" ht="15.75" customHeight="1" x14ac:dyDescent="0.3"/>
    <row r="59" spans="2:23" ht="15.75" customHeight="1" x14ac:dyDescent="0.3"/>
    <row r="60" spans="2:23" ht="15.75" customHeight="1" x14ac:dyDescent="0.3"/>
    <row r="61" spans="2:23" ht="15.75" customHeight="1" x14ac:dyDescent="0.3"/>
    <row r="62" spans="2:23" ht="15.75" customHeight="1" x14ac:dyDescent="0.3"/>
    <row r="63" spans="2:23" ht="15.75" customHeight="1" x14ac:dyDescent="0.3"/>
    <row r="64" spans="2:23" ht="15.75" customHeight="1" x14ac:dyDescent="0.3"/>
    <row r="65" ht="15.75" customHeight="1" x14ac:dyDescent="0.3"/>
    <row r="66" ht="15.75" customHeight="1" x14ac:dyDescent="0.3"/>
    <row r="67" ht="15.75" customHeight="1" x14ac:dyDescent="0.3"/>
  </sheetData>
  <mergeCells count="7">
    <mergeCell ref="U4:W4"/>
    <mergeCell ref="U5:W5"/>
    <mergeCell ref="B39:I39"/>
    <mergeCell ref="B30:G30"/>
    <mergeCell ref="B25:G25"/>
    <mergeCell ref="B27:G27"/>
    <mergeCell ref="B29:G29"/>
  </mergeCells>
  <conditionalFormatting sqref="A7:P7 A11:P20 A8 N8:P10 R7:S20 U7:X20">
    <cfRule type="expression" dxfId="150" priority="8">
      <formula>MOD(ROW(),2)=0</formula>
    </cfRule>
  </conditionalFormatting>
  <conditionalFormatting sqref="B8:M8">
    <cfRule type="expression" dxfId="149" priority="6">
      <formula>MOD(ROW(),2)=0</formula>
    </cfRule>
  </conditionalFormatting>
  <conditionalFormatting sqref="A9">
    <cfRule type="expression" dxfId="148" priority="5">
      <formula>MOD(ROW(),2)=0</formula>
    </cfRule>
  </conditionalFormatting>
  <conditionalFormatting sqref="B9:E9 J9:M9 G9">
    <cfRule type="expression" dxfId="147" priority="4">
      <formula>MOD(ROW(),2)=0</formula>
    </cfRule>
  </conditionalFormatting>
  <conditionalFormatting sqref="H9:I10">
    <cfRule type="expression" dxfId="146" priority="3">
      <formula>MOD(ROW(),2)=0</formula>
    </cfRule>
  </conditionalFormatting>
  <conditionalFormatting sqref="F9">
    <cfRule type="expression" dxfId="145" priority="2">
      <formula>MOD(ROW(),2)=0</formula>
    </cfRule>
  </conditionalFormatting>
  <conditionalFormatting sqref="A10:G10 J10:M10">
    <cfRule type="expression" dxfId="144" priority="1">
      <formula>MOD(ROW(),2)=0</formula>
    </cfRule>
  </conditionalFormatting>
  <hyperlinks>
    <hyperlink ref="B30" r:id="rId1" xr:uid="{00000000-0004-0000-1600-000000000000}"/>
  </hyperlinks>
  <printOptions horizontalCentered="1" gridLines="1"/>
  <pageMargins left="0" right="0" top="0.75" bottom="0.75" header="0.3" footer="0.3"/>
  <pageSetup scale="54" orientation="landscape" horizontalDpi="1200" verticalDpi="1200"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CCFFCC"/>
    <pageSetUpPr fitToPage="1"/>
  </sheetPr>
  <dimension ref="A1:Z67"/>
  <sheetViews>
    <sheetView showGridLines="0" zoomScale="80" zoomScaleNormal="80" workbookViewId="0">
      <pane xSplit="2" ySplit="6" topLeftCell="K7" activePane="bottomRight" state="frozen"/>
      <selection activeCell="X1" sqref="X1:X1048576"/>
      <selection pane="topRight" activeCell="X1" sqref="X1:X1048576"/>
      <selection pane="bottomLeft" activeCell="X1" sqref="X1:X1048576"/>
      <selection pane="bottomRight" activeCell="Y29" sqref="Y29"/>
    </sheetView>
  </sheetViews>
  <sheetFormatPr defaultColWidth="9.109375" defaultRowHeight="14.4" x14ac:dyDescent="0.3"/>
  <cols>
    <col min="1" max="1" width="7.88671875" style="135" customWidth="1"/>
    <col min="2" max="2" width="70" style="135" bestFit="1" customWidth="1"/>
    <col min="3" max="3" width="26.88671875" style="135" customWidth="1"/>
    <col min="4" max="4" width="14.33203125" style="135" customWidth="1"/>
    <col min="5" max="5" width="9.33203125" style="135" customWidth="1"/>
    <col min="6" max="6" width="19.33203125" style="137" customWidth="1"/>
    <col min="7" max="7" width="23" style="135" customWidth="1"/>
    <col min="8" max="8" width="10.88671875" style="135" customWidth="1"/>
    <col min="9" max="10" width="13" style="135" customWidth="1"/>
    <col min="11" max="11" width="16.109375" style="135" customWidth="1"/>
    <col min="12" max="12" width="14.88671875" style="135" customWidth="1"/>
    <col min="13" max="13" width="20.33203125" style="135" customWidth="1"/>
    <col min="14" max="14" width="15.88671875" style="135" bestFit="1" customWidth="1"/>
    <col min="15" max="15" width="13.6640625" style="135" customWidth="1"/>
    <col min="16" max="16" width="15.88671875" style="135" bestFit="1" customWidth="1"/>
    <col min="17" max="17" width="3.6640625" style="135" customWidth="1"/>
    <col min="18" max="18" width="15.88671875" style="135" customWidth="1"/>
    <col min="19" max="19" width="16.109375" style="135" customWidth="1"/>
    <col min="20" max="20" width="3.6640625" style="141" customWidth="1"/>
    <col min="21" max="21" width="15.109375" style="135" bestFit="1" customWidth="1"/>
    <col min="22" max="22" width="15" style="135" bestFit="1" customWidth="1"/>
    <col min="23" max="23" width="15.109375" style="135" bestFit="1" customWidth="1"/>
    <col min="24" max="24" width="14.33203125" style="135" customWidth="1"/>
    <col min="25" max="25" width="15.88671875" style="135" bestFit="1" customWidth="1"/>
    <col min="26" max="26" width="11.6640625" style="135" bestFit="1" customWidth="1"/>
    <col min="27" max="16384" width="9.109375" style="135"/>
  </cols>
  <sheetData>
    <row r="1" spans="1:26" ht="15.75" customHeight="1" x14ac:dyDescent="0.3">
      <c r="A1" s="132" t="s">
        <v>21</v>
      </c>
    </row>
    <row r="2" spans="1:26" ht="15.75" customHeight="1" x14ac:dyDescent="0.3">
      <c r="A2" s="138" t="str">
        <f>'#3421 Worthington High School'!A2</f>
        <v>Federal Grant Allocations/Reimbursements as of: 03/31/2024</v>
      </c>
      <c r="B2" s="199"/>
      <c r="E2" s="182"/>
      <c r="N2" s="140"/>
      <c r="O2" s="140"/>
      <c r="Q2" s="141"/>
      <c r="R2" s="141"/>
      <c r="S2" s="141"/>
    </row>
    <row r="3" spans="1:26" ht="15.75" customHeight="1" x14ac:dyDescent="0.3">
      <c r="A3" s="142" t="s">
        <v>64</v>
      </c>
      <c r="B3" s="132"/>
      <c r="D3" s="132"/>
      <c r="E3" s="132"/>
      <c r="F3" s="131"/>
      <c r="Q3" s="141"/>
      <c r="R3" s="141"/>
      <c r="S3" s="141"/>
      <c r="U3" s="136"/>
      <c r="V3" s="143"/>
    </row>
    <row r="4" spans="1:26" ht="15.75" customHeight="1" x14ac:dyDescent="0.3">
      <c r="A4" s="132" t="s">
        <v>143</v>
      </c>
      <c r="N4" s="145"/>
      <c r="O4" s="145"/>
      <c r="P4" s="145"/>
      <c r="Q4" s="146"/>
      <c r="R4" s="141"/>
      <c r="S4" s="141"/>
      <c r="T4" s="146"/>
      <c r="U4" s="594" t="s">
        <v>263</v>
      </c>
      <c r="V4" s="594"/>
      <c r="W4" s="594"/>
      <c r="X4" s="148"/>
      <c r="Y4" s="147"/>
    </row>
    <row r="5" spans="1:26" ht="15" thickBot="1" x14ac:dyDescent="0.35">
      <c r="H5" s="148"/>
      <c r="I5" s="148"/>
      <c r="N5" s="145"/>
      <c r="O5" s="145"/>
      <c r="P5" s="145"/>
      <c r="Q5" s="146"/>
      <c r="R5" s="150"/>
      <c r="S5" s="150"/>
      <c r="T5" s="146"/>
      <c r="U5" s="597"/>
      <c r="V5" s="597"/>
      <c r="W5" s="597"/>
      <c r="X5" s="146"/>
      <c r="Y5" s="151"/>
    </row>
    <row r="6" spans="1:26" s="202" customFormat="1" ht="85.5" customHeight="1"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201"/>
      <c r="R6" s="154" t="s">
        <v>264</v>
      </c>
      <c r="S6" s="155" t="s">
        <v>265</v>
      </c>
      <c r="T6" s="201"/>
      <c r="U6" s="345" t="s">
        <v>223</v>
      </c>
      <c r="V6" s="346" t="s">
        <v>251</v>
      </c>
      <c r="W6" s="347" t="s">
        <v>252</v>
      </c>
      <c r="X6" s="388" t="s">
        <v>249</v>
      </c>
      <c r="Y6" s="159" t="str">
        <f>'#3421 Worthington High School'!X6</f>
        <v>Available Budget as of 03/31/2024</v>
      </c>
    </row>
    <row r="7" spans="1:26" ht="15.75" customHeight="1" x14ac:dyDescent="0.3">
      <c r="A7" s="137">
        <v>4201</v>
      </c>
      <c r="B7" s="135" t="s">
        <v>243</v>
      </c>
      <c r="C7" s="371" t="s">
        <v>95</v>
      </c>
      <c r="D7" s="182" t="s">
        <v>273</v>
      </c>
      <c r="E7" s="182" t="s">
        <v>266</v>
      </c>
      <c r="F7" s="137" t="s">
        <v>267</v>
      </c>
      <c r="G7" s="137" t="s">
        <v>7</v>
      </c>
      <c r="H7" s="168">
        <v>2.3E-2</v>
      </c>
      <c r="I7" s="168">
        <v>0.1265</v>
      </c>
      <c r="J7" s="169">
        <v>45473</v>
      </c>
      <c r="K7" s="169">
        <v>45474</v>
      </c>
      <c r="L7" s="169">
        <v>45108</v>
      </c>
      <c r="M7" s="137" t="s">
        <v>268</v>
      </c>
      <c r="N7" s="389">
        <v>336894.25</v>
      </c>
      <c r="O7" s="390"/>
      <c r="P7" s="377">
        <f t="shared" ref="P7:P19" si="0">N7+O7</f>
        <v>336894.25</v>
      </c>
      <c r="Q7" s="421"/>
      <c r="R7" s="389"/>
      <c r="S7" s="377">
        <f>P7-R7</f>
        <v>336894.25</v>
      </c>
      <c r="T7" s="396"/>
      <c r="U7" s="378">
        <v>151629.48000000001</v>
      </c>
      <c r="V7" s="376"/>
      <c r="W7" s="376">
        <f>U7+V7</f>
        <v>151629.48000000001</v>
      </c>
      <c r="X7" s="474"/>
      <c r="Y7" s="465">
        <f t="shared" ref="Y7:Y18" si="1">S7-W7</f>
        <v>185264.77</v>
      </c>
    </row>
    <row r="8" spans="1:26" ht="15.75" customHeight="1" x14ac:dyDescent="0.3">
      <c r="A8" s="137">
        <v>4253</v>
      </c>
      <c r="B8" s="147" t="s">
        <v>114</v>
      </c>
      <c r="C8" s="572" t="s">
        <v>344</v>
      </c>
      <c r="D8" s="137" t="s">
        <v>347</v>
      </c>
      <c r="E8" s="137" t="s">
        <v>345</v>
      </c>
      <c r="F8" s="137" t="s">
        <v>346</v>
      </c>
      <c r="G8" s="135" t="s">
        <v>7</v>
      </c>
      <c r="H8" s="569">
        <v>2.3E-2</v>
      </c>
      <c r="I8" s="569">
        <v>0.1265</v>
      </c>
      <c r="J8" s="169">
        <v>45473</v>
      </c>
      <c r="K8" s="169">
        <v>45474</v>
      </c>
      <c r="L8" s="169">
        <v>45108</v>
      </c>
      <c r="M8" s="137" t="s">
        <v>268</v>
      </c>
      <c r="N8" s="392">
        <v>34547.26</v>
      </c>
      <c r="O8" s="393"/>
      <c r="P8" s="365">
        <f>N8+O8</f>
        <v>34547.26</v>
      </c>
      <c r="Q8" s="421"/>
      <c r="R8" s="519"/>
      <c r="S8" s="365">
        <f>P8-R8</f>
        <v>34547.26</v>
      </c>
      <c r="T8" s="396"/>
      <c r="U8" s="378">
        <v>34547.26</v>
      </c>
      <c r="V8" s="364"/>
      <c r="W8" s="364">
        <f>U8+V8</f>
        <v>34547.26</v>
      </c>
      <c r="X8" s="452"/>
      <c r="Y8" s="428">
        <f>S8-W8</f>
        <v>0</v>
      </c>
    </row>
    <row r="9" spans="1:26" ht="15.75" customHeight="1" x14ac:dyDescent="0.3">
      <c r="A9" s="137">
        <v>4423</v>
      </c>
      <c r="B9" s="135" t="s">
        <v>193</v>
      </c>
      <c r="C9" s="289" t="s">
        <v>232</v>
      </c>
      <c r="D9" s="137" t="s">
        <v>175</v>
      </c>
      <c r="E9" s="137" t="s">
        <v>211</v>
      </c>
      <c r="F9" s="137" t="s">
        <v>184</v>
      </c>
      <c r="G9" s="137" t="s">
        <v>7</v>
      </c>
      <c r="H9" s="168">
        <v>0.05</v>
      </c>
      <c r="I9" s="168">
        <v>0.1265</v>
      </c>
      <c r="J9" s="169">
        <v>45199</v>
      </c>
      <c r="K9" s="169">
        <v>45199</v>
      </c>
      <c r="L9" s="169">
        <v>44201</v>
      </c>
      <c r="M9" s="137" t="s">
        <v>180</v>
      </c>
      <c r="N9" s="363">
        <v>222530.84</v>
      </c>
      <c r="O9" s="364"/>
      <c r="P9" s="365">
        <f t="shared" si="0"/>
        <v>222530.84</v>
      </c>
      <c r="Q9" s="130"/>
      <c r="R9" s="378">
        <v>135107.78</v>
      </c>
      <c r="S9" s="365">
        <f t="shared" ref="S9:S19" si="2">P9-R9</f>
        <v>87423.06</v>
      </c>
      <c r="T9" s="396"/>
      <c r="U9" s="378">
        <v>85259.26</v>
      </c>
      <c r="V9" s="364"/>
      <c r="W9" s="364">
        <f t="shared" ref="W9:W19" si="3">U9+V9</f>
        <v>85259.26</v>
      </c>
      <c r="X9" s="452"/>
      <c r="Y9" s="428">
        <v>0</v>
      </c>
      <c r="Z9" s="135" t="s">
        <v>326</v>
      </c>
    </row>
    <row r="10" spans="1:26" ht="15.75" customHeight="1" x14ac:dyDescent="0.3">
      <c r="A10" s="137">
        <v>4426</v>
      </c>
      <c r="B10" s="135" t="s">
        <v>240</v>
      </c>
      <c r="C10" s="289" t="s">
        <v>232</v>
      </c>
      <c r="D10" s="137" t="s">
        <v>175</v>
      </c>
      <c r="E10" s="137" t="s">
        <v>217</v>
      </c>
      <c r="F10" s="137" t="s">
        <v>176</v>
      </c>
      <c r="G10" s="137" t="s">
        <v>7</v>
      </c>
      <c r="H10" s="168">
        <v>0.05</v>
      </c>
      <c r="I10" s="168">
        <v>0.1265</v>
      </c>
      <c r="J10" s="169">
        <v>45199</v>
      </c>
      <c r="K10" s="169">
        <v>45199</v>
      </c>
      <c r="L10" s="169">
        <v>44201</v>
      </c>
      <c r="M10" s="137" t="s">
        <v>178</v>
      </c>
      <c r="N10" s="363">
        <v>411928.33</v>
      </c>
      <c r="O10" s="364"/>
      <c r="P10" s="365">
        <f t="shared" si="0"/>
        <v>411928.33</v>
      </c>
      <c r="Q10" s="130"/>
      <c r="R10" s="378"/>
      <c r="S10" s="365">
        <f t="shared" si="2"/>
        <v>411928.33</v>
      </c>
      <c r="T10" s="396"/>
      <c r="U10" s="378">
        <v>305962.86</v>
      </c>
      <c r="V10" s="364"/>
      <c r="W10" s="364">
        <f t="shared" si="3"/>
        <v>305962.86</v>
      </c>
      <c r="X10" s="452"/>
      <c r="Y10" s="428">
        <v>0</v>
      </c>
      <c r="Z10" s="135" t="s">
        <v>326</v>
      </c>
    </row>
    <row r="11" spans="1:26" ht="15.75" customHeight="1" x14ac:dyDescent="0.3">
      <c r="A11" s="137">
        <v>4427</v>
      </c>
      <c r="B11" s="135" t="s">
        <v>181</v>
      </c>
      <c r="C11" s="289" t="s">
        <v>232</v>
      </c>
      <c r="D11" s="137" t="s">
        <v>175</v>
      </c>
      <c r="E11" s="137" t="s">
        <v>216</v>
      </c>
      <c r="F11" s="137" t="s">
        <v>183</v>
      </c>
      <c r="G11" s="137" t="s">
        <v>7</v>
      </c>
      <c r="H11" s="168">
        <v>0.05</v>
      </c>
      <c r="I11" s="168">
        <v>0.1265</v>
      </c>
      <c r="J11" s="169">
        <v>45199</v>
      </c>
      <c r="K11" s="169">
        <v>45199</v>
      </c>
      <c r="L11" s="169">
        <v>44201</v>
      </c>
      <c r="M11" s="137" t="s">
        <v>179</v>
      </c>
      <c r="N11" s="363">
        <v>47013.56</v>
      </c>
      <c r="O11" s="364"/>
      <c r="P11" s="365">
        <f t="shared" si="0"/>
        <v>47013.56</v>
      </c>
      <c r="Q11" s="130"/>
      <c r="R11" s="378">
        <v>2913.56</v>
      </c>
      <c r="S11" s="365">
        <f t="shared" si="2"/>
        <v>44100</v>
      </c>
      <c r="T11" s="396"/>
      <c r="U11" s="378">
        <v>44100</v>
      </c>
      <c r="V11" s="364"/>
      <c r="W11" s="364">
        <f t="shared" si="3"/>
        <v>44100</v>
      </c>
      <c r="X11" s="452"/>
      <c r="Y11" s="428">
        <f t="shared" si="1"/>
        <v>0</v>
      </c>
      <c r="Z11" s="135" t="s">
        <v>326</v>
      </c>
    </row>
    <row r="12" spans="1:26" ht="15.75" customHeight="1" x14ac:dyDescent="0.3">
      <c r="A12" s="137">
        <v>4428</v>
      </c>
      <c r="B12" s="135" t="s">
        <v>191</v>
      </c>
      <c r="C12" s="289" t="s">
        <v>232</v>
      </c>
      <c r="D12" s="137" t="s">
        <v>175</v>
      </c>
      <c r="E12" s="137" t="s">
        <v>210</v>
      </c>
      <c r="F12" s="137" t="s">
        <v>192</v>
      </c>
      <c r="G12" s="137" t="s">
        <v>7</v>
      </c>
      <c r="H12" s="168">
        <v>0.05</v>
      </c>
      <c r="I12" s="168">
        <v>0.1265</v>
      </c>
      <c r="J12" s="169">
        <v>45199</v>
      </c>
      <c r="K12" s="169">
        <v>45199</v>
      </c>
      <c r="L12" s="169">
        <v>44201</v>
      </c>
      <c r="M12" s="137" t="s">
        <v>201</v>
      </c>
      <c r="N12" s="363">
        <v>31062.83</v>
      </c>
      <c r="O12" s="364"/>
      <c r="P12" s="365">
        <f t="shared" si="0"/>
        <v>31062.83</v>
      </c>
      <c r="Q12" s="130"/>
      <c r="R12" s="378"/>
      <c r="S12" s="365">
        <f t="shared" si="2"/>
        <v>31062.83</v>
      </c>
      <c r="T12" s="396"/>
      <c r="U12" s="378"/>
      <c r="V12" s="364"/>
      <c r="W12" s="364">
        <f t="shared" si="3"/>
        <v>0</v>
      </c>
      <c r="X12" s="452"/>
      <c r="Y12" s="428">
        <v>0</v>
      </c>
      <c r="Z12" s="147" t="s">
        <v>326</v>
      </c>
    </row>
    <row r="13" spans="1:26" ht="15.75" customHeight="1" x14ac:dyDescent="0.3">
      <c r="A13" s="137">
        <v>4429</v>
      </c>
      <c r="B13" s="135" t="s">
        <v>189</v>
      </c>
      <c r="C13" s="289" t="s">
        <v>232</v>
      </c>
      <c r="D13" s="137" t="s">
        <v>175</v>
      </c>
      <c r="E13" s="137" t="s">
        <v>215</v>
      </c>
      <c r="F13" s="137" t="s">
        <v>190</v>
      </c>
      <c r="G13" s="137" t="s">
        <v>7</v>
      </c>
      <c r="H13" s="168">
        <v>0.05</v>
      </c>
      <c r="I13" s="168">
        <v>0.1265</v>
      </c>
      <c r="J13" s="169">
        <v>45199</v>
      </c>
      <c r="K13" s="169">
        <v>45199</v>
      </c>
      <c r="L13" s="169">
        <v>44201</v>
      </c>
      <c r="M13" s="137" t="s">
        <v>200</v>
      </c>
      <c r="N13" s="363">
        <v>3790.83</v>
      </c>
      <c r="O13" s="364"/>
      <c r="P13" s="365">
        <f t="shared" si="0"/>
        <v>3790.83</v>
      </c>
      <c r="Q13" s="130"/>
      <c r="R13" s="378"/>
      <c r="S13" s="365">
        <f t="shared" si="2"/>
        <v>3790.83</v>
      </c>
      <c r="T13" s="396"/>
      <c r="U13" s="378"/>
      <c r="V13" s="364"/>
      <c r="W13" s="364">
        <f t="shared" si="3"/>
        <v>0</v>
      </c>
      <c r="X13" s="452"/>
      <c r="Y13" s="428">
        <v>0</v>
      </c>
      <c r="Z13" s="147" t="s">
        <v>326</v>
      </c>
    </row>
    <row r="14" spans="1:26" ht="15.75" customHeight="1" x14ac:dyDescent="0.3">
      <c r="A14" s="137" t="s">
        <v>313</v>
      </c>
      <c r="B14" s="135" t="s">
        <v>297</v>
      </c>
      <c r="C14" s="526" t="s">
        <v>185</v>
      </c>
      <c r="D14" s="137" t="s">
        <v>186</v>
      </c>
      <c r="E14" s="137" t="s">
        <v>275</v>
      </c>
      <c r="F14" s="137" t="s">
        <v>276</v>
      </c>
      <c r="G14" s="137" t="s">
        <v>7</v>
      </c>
      <c r="H14" s="168">
        <v>0.05</v>
      </c>
      <c r="I14" s="168">
        <v>0.1265</v>
      </c>
      <c r="J14" s="169">
        <v>45565</v>
      </c>
      <c r="K14" s="169">
        <v>45565</v>
      </c>
      <c r="L14" s="169">
        <v>44279</v>
      </c>
      <c r="M14" s="137" t="s">
        <v>188</v>
      </c>
      <c r="N14" s="363">
        <v>402645.99</v>
      </c>
      <c r="O14" s="364">
        <v>63.07</v>
      </c>
      <c r="P14" s="365">
        <f t="shared" si="0"/>
        <v>402709.06</v>
      </c>
      <c r="Q14" s="527"/>
      <c r="R14" s="378"/>
      <c r="S14" s="365">
        <f t="shared" si="2"/>
        <v>402709.06</v>
      </c>
      <c r="T14" s="396"/>
      <c r="U14" s="378">
        <v>207129.76</v>
      </c>
      <c r="V14" s="364"/>
      <c r="W14" s="364">
        <f t="shared" si="3"/>
        <v>207129.76</v>
      </c>
      <c r="X14" s="452"/>
      <c r="Y14" s="428">
        <f t="shared" si="1"/>
        <v>195579.3</v>
      </c>
    </row>
    <row r="15" spans="1:26" ht="15.75" customHeight="1" x14ac:dyDescent="0.3">
      <c r="A15" s="137" t="s">
        <v>305</v>
      </c>
      <c r="B15" s="135" t="s">
        <v>299</v>
      </c>
      <c r="C15" s="526" t="s">
        <v>185</v>
      </c>
      <c r="D15" s="137" t="s">
        <v>186</v>
      </c>
      <c r="E15" s="137" t="s">
        <v>279</v>
      </c>
      <c r="F15" s="137" t="s">
        <v>278</v>
      </c>
      <c r="G15" s="137" t="s">
        <v>7</v>
      </c>
      <c r="H15" s="168">
        <v>0.05</v>
      </c>
      <c r="I15" s="168">
        <v>0.1265</v>
      </c>
      <c r="J15" s="169">
        <v>45565</v>
      </c>
      <c r="K15" s="169">
        <v>45565</v>
      </c>
      <c r="L15" s="169">
        <v>44279</v>
      </c>
      <c r="M15" s="137" t="s">
        <v>280</v>
      </c>
      <c r="N15" s="363">
        <v>9483.44</v>
      </c>
      <c r="O15" s="364"/>
      <c r="P15" s="365">
        <f t="shared" si="0"/>
        <v>9483.44</v>
      </c>
      <c r="Q15" s="527"/>
      <c r="R15" s="378"/>
      <c r="S15" s="365">
        <f t="shared" si="2"/>
        <v>9483.44</v>
      </c>
      <c r="T15" s="396"/>
      <c r="U15" s="378"/>
      <c r="V15" s="364"/>
      <c r="W15" s="364">
        <f t="shared" si="3"/>
        <v>0</v>
      </c>
      <c r="X15" s="452"/>
      <c r="Y15" s="428">
        <f t="shared" si="1"/>
        <v>9483.44</v>
      </c>
    </row>
    <row r="16" spans="1:26" ht="15.75" customHeight="1" x14ac:dyDescent="0.3">
      <c r="A16" s="137" t="s">
        <v>306</v>
      </c>
      <c r="B16" s="135" t="s">
        <v>212</v>
      </c>
      <c r="C16" s="526" t="s">
        <v>185</v>
      </c>
      <c r="D16" s="137" t="s">
        <v>186</v>
      </c>
      <c r="E16" s="137" t="s">
        <v>213</v>
      </c>
      <c r="F16" s="137" t="s">
        <v>187</v>
      </c>
      <c r="G16" s="137" t="s">
        <v>7</v>
      </c>
      <c r="H16" s="168">
        <v>0.05</v>
      </c>
      <c r="I16" s="168">
        <v>0.1265</v>
      </c>
      <c r="J16" s="169">
        <v>45565</v>
      </c>
      <c r="K16" s="169">
        <v>45565</v>
      </c>
      <c r="L16" s="169">
        <v>44279</v>
      </c>
      <c r="M16" s="137" t="s">
        <v>188</v>
      </c>
      <c r="N16" s="363">
        <v>1610583.95</v>
      </c>
      <c r="O16" s="364">
        <v>252.3</v>
      </c>
      <c r="P16" s="365">
        <f t="shared" si="0"/>
        <v>1610836.25</v>
      </c>
      <c r="Q16" s="527"/>
      <c r="R16" s="378">
        <v>155871.07</v>
      </c>
      <c r="S16" s="365">
        <f t="shared" si="2"/>
        <v>1454965.18</v>
      </c>
      <c r="T16" s="396"/>
      <c r="U16" s="378">
        <v>100025.58</v>
      </c>
      <c r="V16" s="364"/>
      <c r="W16" s="364">
        <f t="shared" si="3"/>
        <v>100025.58</v>
      </c>
      <c r="X16" s="452"/>
      <c r="Y16" s="428">
        <f t="shared" si="1"/>
        <v>1354939.5999999999</v>
      </c>
    </row>
    <row r="17" spans="1:26" ht="15.75" customHeight="1" x14ac:dyDescent="0.3">
      <c r="A17" s="137" t="s">
        <v>307</v>
      </c>
      <c r="B17" s="135" t="s">
        <v>300</v>
      </c>
      <c r="C17" s="526" t="s">
        <v>185</v>
      </c>
      <c r="D17" s="137" t="s">
        <v>186</v>
      </c>
      <c r="E17" s="137" t="s">
        <v>281</v>
      </c>
      <c r="F17" s="137" t="s">
        <v>282</v>
      </c>
      <c r="G17" s="137" t="s">
        <v>7</v>
      </c>
      <c r="H17" s="168">
        <v>0.05</v>
      </c>
      <c r="I17" s="168">
        <v>0.1265</v>
      </c>
      <c r="J17" s="169">
        <v>45565</v>
      </c>
      <c r="K17" s="169">
        <v>45565</v>
      </c>
      <c r="L17" s="169">
        <v>44279</v>
      </c>
      <c r="M17" s="137" t="s">
        <v>283</v>
      </c>
      <c r="N17" s="363">
        <v>10663.33</v>
      </c>
      <c r="O17" s="364"/>
      <c r="P17" s="365">
        <f t="shared" si="0"/>
        <v>10663.33</v>
      </c>
      <c r="Q17" s="527"/>
      <c r="R17" s="378"/>
      <c r="S17" s="365">
        <f t="shared" si="2"/>
        <v>10663.33</v>
      </c>
      <c r="T17" s="396"/>
      <c r="U17" s="378"/>
      <c r="V17" s="364"/>
      <c r="W17" s="364">
        <f t="shared" si="3"/>
        <v>0</v>
      </c>
      <c r="X17" s="452"/>
      <c r="Y17" s="428">
        <f t="shared" si="1"/>
        <v>10663.33</v>
      </c>
    </row>
    <row r="18" spans="1:26" ht="15.75" customHeight="1" x14ac:dyDescent="0.3">
      <c r="A18" s="137" t="s">
        <v>309</v>
      </c>
      <c r="B18" s="135" t="s">
        <v>302</v>
      </c>
      <c r="C18" s="526" t="s">
        <v>185</v>
      </c>
      <c r="D18" s="137" t="s">
        <v>186</v>
      </c>
      <c r="E18" s="137" t="s">
        <v>287</v>
      </c>
      <c r="F18" s="137" t="s">
        <v>288</v>
      </c>
      <c r="G18" s="137" t="s">
        <v>7</v>
      </c>
      <c r="H18" s="168">
        <v>0.05</v>
      </c>
      <c r="I18" s="168">
        <v>0.1265</v>
      </c>
      <c r="J18" s="169">
        <v>45565</v>
      </c>
      <c r="K18" s="169">
        <v>45565</v>
      </c>
      <c r="L18" s="169">
        <v>44279</v>
      </c>
      <c r="M18" s="137" t="s">
        <v>289</v>
      </c>
      <c r="N18" s="363">
        <v>52967.32</v>
      </c>
      <c r="O18" s="364"/>
      <c r="P18" s="365">
        <f t="shared" si="0"/>
        <v>52967.32</v>
      </c>
      <c r="Q18" s="527"/>
      <c r="R18" s="378"/>
      <c r="S18" s="365">
        <f t="shared" si="2"/>
        <v>52967.32</v>
      </c>
      <c r="T18" s="396"/>
      <c r="U18" s="378"/>
      <c r="V18" s="364"/>
      <c r="W18" s="364">
        <f t="shared" si="3"/>
        <v>0</v>
      </c>
      <c r="X18" s="452"/>
      <c r="Y18" s="428">
        <f t="shared" si="1"/>
        <v>52967.32</v>
      </c>
    </row>
    <row r="19" spans="1:26" ht="15.75" customHeight="1" x14ac:dyDescent="0.3">
      <c r="A19" s="137">
        <v>4464</v>
      </c>
      <c r="B19" s="135" t="s">
        <v>233</v>
      </c>
      <c r="C19" s="289" t="s">
        <v>235</v>
      </c>
      <c r="D19" s="137" t="s">
        <v>175</v>
      </c>
      <c r="E19" s="137" t="s">
        <v>225</v>
      </c>
      <c r="F19" s="137" t="s">
        <v>226</v>
      </c>
      <c r="G19" s="137" t="s">
        <v>7</v>
      </c>
      <c r="H19" s="168">
        <v>0.05</v>
      </c>
      <c r="I19" s="168">
        <v>0.1265</v>
      </c>
      <c r="J19" s="169">
        <v>45199</v>
      </c>
      <c r="K19" s="169">
        <v>45199</v>
      </c>
      <c r="L19" s="169">
        <v>44201</v>
      </c>
      <c r="M19" s="137" t="s">
        <v>234</v>
      </c>
      <c r="N19" s="379">
        <v>248993.59</v>
      </c>
      <c r="O19" s="364"/>
      <c r="P19" s="381">
        <f t="shared" si="0"/>
        <v>248993.59</v>
      </c>
      <c r="Q19" s="130"/>
      <c r="R19" s="409"/>
      <c r="S19" s="365">
        <f t="shared" si="2"/>
        <v>248993.59</v>
      </c>
      <c r="T19" s="396"/>
      <c r="U19" s="409">
        <v>114211.86</v>
      </c>
      <c r="V19" s="364"/>
      <c r="W19" s="364">
        <f t="shared" si="3"/>
        <v>114211.86</v>
      </c>
      <c r="X19" s="452"/>
      <c r="Y19" s="428">
        <v>0</v>
      </c>
      <c r="Z19" s="135" t="s">
        <v>326</v>
      </c>
    </row>
    <row r="20" spans="1:26" ht="15.75" customHeight="1" thickBot="1" x14ac:dyDescent="0.35">
      <c r="C20" s="182"/>
      <c r="D20" s="182"/>
      <c r="E20" s="182"/>
      <c r="J20" s="198"/>
      <c r="K20" s="198"/>
      <c r="L20" s="198"/>
      <c r="M20" s="224" t="s">
        <v>38</v>
      </c>
      <c r="N20" s="366">
        <f>SUM(N7:N19)</f>
        <v>3423105.52</v>
      </c>
      <c r="O20" s="367">
        <f>SUM(O7:O19)</f>
        <v>315.37</v>
      </c>
      <c r="P20" s="368">
        <f>SUM(P7:P19)</f>
        <v>3423420.89</v>
      </c>
      <c r="Q20" s="130"/>
      <c r="R20" s="366">
        <f>SUM(R7:R19)</f>
        <v>293892.41000000003</v>
      </c>
      <c r="S20" s="368">
        <f>SUM(S7:S19)</f>
        <v>3129528.4799999995</v>
      </c>
      <c r="T20" s="175"/>
      <c r="U20" s="366">
        <f>SUM(U7:U19)</f>
        <v>1042866.0599999999</v>
      </c>
      <c r="V20" s="367">
        <f>SUM(V7:V19)</f>
        <v>0</v>
      </c>
      <c r="W20" s="367">
        <f>SUM(W7:W19)</f>
        <v>1042866.0599999999</v>
      </c>
      <c r="X20" s="454">
        <f>SUM(X7:X19)</f>
        <v>0</v>
      </c>
      <c r="Y20" s="457">
        <f>SUM(Y7:Y19)</f>
        <v>1808897.76</v>
      </c>
    </row>
    <row r="21" spans="1:26" ht="15.75" customHeight="1" thickTop="1" x14ac:dyDescent="0.3">
      <c r="C21" s="182"/>
      <c r="D21" s="182"/>
      <c r="E21" s="182"/>
      <c r="M21" s="224"/>
      <c r="N21" s="171"/>
      <c r="O21" s="171"/>
      <c r="P21" s="171"/>
      <c r="R21" s="171"/>
      <c r="S21" s="171"/>
      <c r="T21" s="170"/>
    </row>
    <row r="22" spans="1:26" ht="15.75" customHeight="1" x14ac:dyDescent="0.3">
      <c r="C22" s="182"/>
      <c r="D22" s="182"/>
      <c r="E22" s="182"/>
      <c r="M22" s="224"/>
      <c r="N22" s="171"/>
      <c r="O22" s="171"/>
      <c r="P22" s="171"/>
      <c r="R22" s="171"/>
      <c r="S22" s="171"/>
      <c r="T22" s="170"/>
    </row>
    <row r="23" spans="1:26" ht="15.75" customHeight="1" x14ac:dyDescent="0.3">
      <c r="B23" s="132" t="s">
        <v>111</v>
      </c>
      <c r="C23" s="182"/>
      <c r="D23" s="182"/>
      <c r="E23" s="182"/>
      <c r="M23" s="224"/>
      <c r="N23" s="171"/>
      <c r="O23" s="171"/>
      <c r="P23" s="171"/>
      <c r="R23" s="171"/>
      <c r="S23" s="171"/>
      <c r="T23" s="170"/>
    </row>
    <row r="24" spans="1:26" ht="15.75" customHeight="1" x14ac:dyDescent="0.3">
      <c r="B24" s="596" t="s">
        <v>253</v>
      </c>
      <c r="C24" s="596"/>
      <c r="D24" s="596"/>
      <c r="E24" s="596"/>
      <c r="F24" s="596"/>
      <c r="G24" s="596"/>
      <c r="H24" s="176"/>
      <c r="I24" s="176"/>
      <c r="J24" s="176"/>
      <c r="M24" s="224"/>
      <c r="N24" s="171"/>
      <c r="O24" s="171"/>
      <c r="P24" s="171"/>
      <c r="R24" s="171"/>
      <c r="S24" s="171"/>
      <c r="T24" s="170"/>
    </row>
    <row r="25" spans="1:26" ht="15.75" customHeight="1" x14ac:dyDescent="0.3">
      <c r="C25" s="182"/>
      <c r="D25" s="182"/>
      <c r="E25" s="182"/>
      <c r="M25" s="224"/>
      <c r="N25" s="171"/>
      <c r="O25" s="171"/>
      <c r="P25" s="171"/>
      <c r="R25" s="171"/>
      <c r="S25" s="171"/>
      <c r="T25" s="170"/>
    </row>
    <row r="26" spans="1:26" ht="15.75" customHeight="1" x14ac:dyDescent="0.3">
      <c r="B26" s="596" t="s">
        <v>115</v>
      </c>
      <c r="C26" s="596"/>
      <c r="D26" s="596"/>
      <c r="E26" s="596"/>
      <c r="F26" s="596"/>
      <c r="G26" s="596"/>
      <c r="H26" s="176"/>
      <c r="I26" s="176"/>
      <c r="J26" s="176"/>
      <c r="M26" s="224"/>
      <c r="N26" s="171"/>
      <c r="O26" s="171"/>
      <c r="P26" s="171"/>
      <c r="R26" s="171"/>
      <c r="S26" s="171"/>
      <c r="T26" s="170"/>
    </row>
    <row r="27" spans="1:26" ht="15.75" customHeight="1" x14ac:dyDescent="0.3">
      <c r="B27" s="176"/>
      <c r="C27" s="176"/>
      <c r="D27" s="176"/>
      <c r="E27" s="176"/>
      <c r="F27" s="177"/>
      <c r="G27" s="176"/>
      <c r="H27" s="176"/>
      <c r="I27" s="176"/>
      <c r="J27" s="176"/>
      <c r="M27" s="224"/>
      <c r="N27" s="171"/>
      <c r="O27" s="171"/>
      <c r="P27" s="171"/>
      <c r="R27" s="171"/>
      <c r="S27" s="171"/>
      <c r="T27" s="170"/>
    </row>
    <row r="28" spans="1:26" ht="15.75" customHeight="1" x14ac:dyDescent="0.3">
      <c r="B28" s="596" t="s">
        <v>136</v>
      </c>
      <c r="C28" s="596"/>
      <c r="D28" s="596"/>
      <c r="E28" s="596"/>
      <c r="F28" s="596"/>
      <c r="G28" s="596"/>
      <c r="H28" s="176"/>
      <c r="I28" s="176"/>
      <c r="J28" s="176"/>
      <c r="M28" s="224"/>
      <c r="N28" s="171"/>
      <c r="O28" s="171"/>
      <c r="P28" s="171"/>
      <c r="R28" s="171"/>
      <c r="S28" s="171"/>
      <c r="T28" s="170"/>
    </row>
    <row r="29" spans="1:26" ht="15.75" customHeight="1" x14ac:dyDescent="0.3">
      <c r="B29" s="609" t="s">
        <v>135</v>
      </c>
      <c r="C29" s="596"/>
      <c r="D29" s="596"/>
      <c r="E29" s="596"/>
      <c r="F29" s="596"/>
      <c r="G29" s="596"/>
      <c r="H29" s="176"/>
      <c r="I29" s="176"/>
      <c r="J29" s="176"/>
      <c r="M29" s="224"/>
      <c r="N29" s="171"/>
      <c r="O29" s="171"/>
      <c r="P29" s="171"/>
      <c r="R29" s="171"/>
      <c r="S29" s="171"/>
      <c r="T29" s="170"/>
    </row>
    <row r="30" spans="1:26" ht="15.75" customHeight="1" x14ac:dyDescent="0.3">
      <c r="B30" s="176"/>
      <c r="C30" s="176"/>
      <c r="D30" s="176"/>
      <c r="E30" s="176"/>
      <c r="F30" s="177"/>
      <c r="G30" s="176"/>
      <c r="H30" s="176"/>
      <c r="I30" s="176"/>
      <c r="J30" s="176"/>
      <c r="M30" s="224"/>
      <c r="N30" s="171"/>
      <c r="O30" s="171"/>
      <c r="P30" s="171"/>
      <c r="R30" s="171"/>
      <c r="S30" s="171"/>
      <c r="T30" s="170"/>
    </row>
    <row r="31" spans="1:26" ht="15.75" customHeight="1" x14ac:dyDescent="0.3">
      <c r="B31" s="131" t="s">
        <v>98</v>
      </c>
      <c r="C31" s="180" t="s">
        <v>101</v>
      </c>
      <c r="D31" s="180" t="s">
        <v>102</v>
      </c>
      <c r="E31" s="180"/>
      <c r="F31" s="177"/>
      <c r="G31" s="176"/>
      <c r="H31" s="176"/>
      <c r="I31" s="176"/>
      <c r="J31" s="176"/>
      <c r="M31" s="224"/>
      <c r="N31" s="171"/>
      <c r="O31" s="171"/>
      <c r="P31" s="171"/>
      <c r="R31" s="171"/>
      <c r="S31" s="171"/>
      <c r="T31" s="170"/>
    </row>
    <row r="32" spans="1:26" ht="15.75" customHeight="1" x14ac:dyDescent="0.3">
      <c r="B32" s="135" t="s">
        <v>99</v>
      </c>
      <c r="C32" s="182" t="s">
        <v>207</v>
      </c>
      <c r="D32" s="182" t="s">
        <v>105</v>
      </c>
      <c r="E32" s="182"/>
      <c r="F32" s="177"/>
      <c r="G32" s="176"/>
      <c r="H32" s="176"/>
      <c r="I32" s="176"/>
      <c r="J32" s="176"/>
      <c r="M32" s="224"/>
      <c r="N32" s="171"/>
      <c r="O32" s="171"/>
      <c r="P32" s="171"/>
      <c r="R32" s="171"/>
      <c r="S32" s="171"/>
      <c r="T32" s="170"/>
    </row>
    <row r="33" spans="2:20" ht="15.75" customHeight="1" x14ac:dyDescent="0.3">
      <c r="B33" s="135" t="s">
        <v>174</v>
      </c>
      <c r="C33" s="182" t="s">
        <v>148</v>
      </c>
      <c r="D33" s="182" t="s">
        <v>149</v>
      </c>
      <c r="E33" s="182"/>
      <c r="F33" s="177"/>
      <c r="G33" s="176"/>
      <c r="H33" s="176"/>
      <c r="I33" s="176"/>
      <c r="J33" s="176"/>
      <c r="M33" s="224"/>
      <c r="N33" s="171"/>
      <c r="O33" s="171"/>
      <c r="P33" s="171"/>
      <c r="R33" s="171"/>
      <c r="S33" s="171"/>
      <c r="T33" s="170"/>
    </row>
    <row r="34" spans="2:20" ht="15.75" customHeight="1" x14ac:dyDescent="0.3">
      <c r="B34" s="135" t="s">
        <v>100</v>
      </c>
      <c r="C34" s="182" t="s">
        <v>177</v>
      </c>
      <c r="D34" s="182" t="s">
        <v>208</v>
      </c>
      <c r="E34" s="182"/>
      <c r="M34" s="224"/>
      <c r="N34" s="171"/>
      <c r="O34" s="171"/>
      <c r="P34" s="171"/>
      <c r="R34" s="171"/>
      <c r="S34" s="171"/>
      <c r="T34" s="170"/>
    </row>
    <row r="35" spans="2:20" ht="15.75" customHeight="1" x14ac:dyDescent="0.3">
      <c r="B35" s="135" t="s">
        <v>156</v>
      </c>
      <c r="C35" s="182" t="s">
        <v>205</v>
      </c>
      <c r="D35" s="182" t="s">
        <v>206</v>
      </c>
      <c r="E35" s="182"/>
      <c r="M35" s="224"/>
      <c r="N35" s="171"/>
      <c r="O35" s="171"/>
      <c r="P35" s="171"/>
      <c r="R35" s="171"/>
      <c r="S35" s="171"/>
      <c r="T35" s="170"/>
    </row>
    <row r="36" spans="2:20" ht="15.75" customHeight="1" x14ac:dyDescent="0.3">
      <c r="B36" s="135" t="s">
        <v>237</v>
      </c>
      <c r="C36" s="182" t="s">
        <v>205</v>
      </c>
      <c r="D36" s="182" t="s">
        <v>206</v>
      </c>
      <c r="E36" s="182"/>
      <c r="M36" s="224"/>
      <c r="N36" s="171"/>
      <c r="O36" s="171"/>
      <c r="P36" s="171"/>
      <c r="R36" s="171"/>
      <c r="S36" s="171"/>
      <c r="T36" s="170"/>
    </row>
    <row r="37" spans="2:20" ht="15.75" customHeight="1" x14ac:dyDescent="0.3">
      <c r="B37" s="135" t="s">
        <v>238</v>
      </c>
      <c r="C37" s="182" t="s">
        <v>205</v>
      </c>
      <c r="D37" s="182" t="s">
        <v>206</v>
      </c>
      <c r="E37" s="182"/>
      <c r="M37" s="224"/>
      <c r="N37" s="171"/>
      <c r="O37" s="171"/>
      <c r="P37" s="171"/>
      <c r="R37" s="171"/>
      <c r="S37" s="171"/>
      <c r="T37" s="170"/>
    </row>
    <row r="38" spans="2:20" ht="15.75" customHeight="1" x14ac:dyDescent="0.3">
      <c r="C38" s="182"/>
      <c r="D38" s="182"/>
      <c r="E38" s="182"/>
      <c r="M38" s="224"/>
      <c r="N38" s="171"/>
      <c r="O38" s="171"/>
      <c r="P38" s="171"/>
      <c r="R38" s="171"/>
      <c r="S38" s="171"/>
      <c r="T38" s="170"/>
    </row>
    <row r="39" spans="2:20" ht="15.75" customHeight="1" x14ac:dyDescent="0.3">
      <c r="B39" s="592" t="s">
        <v>269</v>
      </c>
      <c r="C39" s="592"/>
      <c r="D39" s="592"/>
      <c r="E39" s="592"/>
      <c r="F39" s="592"/>
      <c r="G39" s="592"/>
      <c r="H39" s="592"/>
      <c r="I39" s="592"/>
      <c r="M39" s="224"/>
      <c r="N39" s="171"/>
      <c r="O39" s="171"/>
      <c r="P39" s="171"/>
      <c r="R39" s="171"/>
      <c r="S39" s="171"/>
      <c r="T39" s="170"/>
    </row>
    <row r="40" spans="2:20" ht="15.75" customHeight="1" x14ac:dyDescent="0.3">
      <c r="B40" s="128" t="s">
        <v>270</v>
      </c>
      <c r="C40" s="182"/>
      <c r="D40" s="182"/>
      <c r="E40" s="182"/>
      <c r="M40" s="224"/>
      <c r="N40" s="171"/>
      <c r="O40" s="171"/>
      <c r="P40" s="171"/>
      <c r="R40" s="171"/>
      <c r="S40" s="171"/>
      <c r="T40" s="170"/>
    </row>
    <row r="41" spans="2:20" ht="15.75" customHeight="1" x14ac:dyDescent="0.3">
      <c r="B41" s="192"/>
      <c r="C41" s="216"/>
      <c r="D41" s="216"/>
      <c r="E41" s="216"/>
      <c r="F41" s="216"/>
      <c r="G41" s="192"/>
      <c r="H41" s="192"/>
      <c r="I41" s="192"/>
      <c r="J41" s="192"/>
      <c r="K41" s="192"/>
      <c r="L41" s="192"/>
      <c r="M41" s="192"/>
      <c r="N41" s="192"/>
      <c r="O41" s="192"/>
      <c r="P41" s="192"/>
      <c r="Q41" s="192"/>
      <c r="R41" s="192"/>
      <c r="S41" s="192"/>
    </row>
    <row r="42" spans="2:20" ht="15.75" customHeight="1" x14ac:dyDescent="0.3">
      <c r="R42" s="302" t="s">
        <v>256</v>
      </c>
    </row>
    <row r="43" spans="2:20" ht="15.75" customHeight="1" x14ac:dyDescent="0.3">
      <c r="B43" s="188" t="s">
        <v>255</v>
      </c>
      <c r="C43" s="190" t="s">
        <v>2</v>
      </c>
      <c r="D43" s="190"/>
      <c r="E43" s="190"/>
      <c r="F43" s="570" t="s">
        <v>34</v>
      </c>
      <c r="G43" s="190" t="s">
        <v>35</v>
      </c>
      <c r="H43" s="190"/>
      <c r="I43" s="190"/>
      <c r="J43" s="190"/>
      <c r="K43" s="190"/>
      <c r="L43" s="190"/>
      <c r="M43" s="190" t="s">
        <v>36</v>
      </c>
      <c r="N43" s="190" t="s">
        <v>37</v>
      </c>
      <c r="O43" s="192"/>
      <c r="P43" s="192"/>
      <c r="Q43" s="192"/>
      <c r="R43" s="192" t="s">
        <v>81</v>
      </c>
      <c r="S43" s="192"/>
    </row>
    <row r="44" spans="2:20" ht="15.75" customHeight="1" x14ac:dyDescent="0.3">
      <c r="B44" s="194"/>
      <c r="C44" s="146"/>
      <c r="D44" s="146"/>
      <c r="E44" s="146"/>
      <c r="F44" s="571"/>
      <c r="G44" s="146"/>
      <c r="H44" s="146"/>
      <c r="I44" s="146"/>
      <c r="J44" s="146"/>
      <c r="K44" s="146"/>
      <c r="L44" s="146"/>
      <c r="M44" s="146"/>
      <c r="N44" s="146"/>
      <c r="O44" s="141"/>
      <c r="P44" s="141"/>
      <c r="Q44" s="141"/>
      <c r="R44" s="141"/>
      <c r="S44" s="141"/>
    </row>
    <row r="45" spans="2:20" ht="15.75" customHeight="1" x14ac:dyDescent="0.3">
      <c r="B45" s="194"/>
      <c r="C45" s="146"/>
      <c r="D45" s="146"/>
      <c r="E45" s="146"/>
      <c r="F45" s="571"/>
      <c r="G45" s="146"/>
      <c r="H45" s="146"/>
      <c r="I45" s="146"/>
      <c r="J45" s="146"/>
      <c r="K45" s="146"/>
      <c r="L45" s="146"/>
      <c r="M45" s="146"/>
      <c r="N45" s="146"/>
      <c r="O45" s="141"/>
      <c r="P45" s="141"/>
      <c r="Q45" s="141"/>
      <c r="R45" s="141"/>
      <c r="S45" s="141"/>
    </row>
    <row r="46" spans="2:20" ht="15.75" customHeight="1" x14ac:dyDescent="0.3">
      <c r="B46" s="194"/>
      <c r="C46" s="512"/>
      <c r="D46" s="512"/>
      <c r="E46" s="512"/>
      <c r="F46" s="571"/>
      <c r="G46" s="512"/>
      <c r="H46" s="512"/>
      <c r="I46" s="512"/>
      <c r="J46" s="512"/>
      <c r="K46" s="512"/>
      <c r="L46" s="512"/>
      <c r="M46" s="512"/>
      <c r="N46" s="512"/>
      <c r="O46" s="141"/>
      <c r="P46" s="141"/>
      <c r="Q46" s="141"/>
      <c r="R46" s="141"/>
      <c r="S46" s="141"/>
    </row>
    <row r="47" spans="2:20" ht="15.75" customHeight="1" x14ac:dyDescent="0.3">
      <c r="B47" s="194"/>
      <c r="C47" s="512"/>
      <c r="D47" s="512"/>
      <c r="E47" s="512"/>
      <c r="F47" s="571"/>
      <c r="G47" s="512"/>
      <c r="H47" s="512"/>
      <c r="I47" s="512"/>
      <c r="J47" s="512"/>
      <c r="K47" s="512"/>
      <c r="L47" s="512"/>
      <c r="M47" s="512"/>
      <c r="N47" s="512"/>
      <c r="O47" s="141"/>
      <c r="P47" s="141"/>
      <c r="Q47" s="141"/>
      <c r="R47" s="141"/>
      <c r="S47" s="141"/>
    </row>
    <row r="48" spans="2:20" ht="15.75" customHeight="1" x14ac:dyDescent="0.3">
      <c r="B48" s="194"/>
      <c r="C48" s="512"/>
      <c r="D48" s="512"/>
      <c r="E48" s="512"/>
      <c r="F48" s="571"/>
      <c r="G48" s="512"/>
      <c r="H48" s="512"/>
      <c r="I48" s="512"/>
      <c r="J48" s="512"/>
      <c r="K48" s="512"/>
      <c r="L48" s="512"/>
      <c r="M48" s="512"/>
      <c r="N48" s="512"/>
      <c r="O48" s="141"/>
      <c r="P48" s="141"/>
      <c r="Q48" s="141"/>
      <c r="R48" s="141"/>
      <c r="S48" s="141"/>
    </row>
    <row r="49" spans="2:25" ht="15.75" customHeight="1" x14ac:dyDescent="0.3">
      <c r="B49" s="194"/>
      <c r="C49" s="512"/>
      <c r="D49" s="512"/>
      <c r="E49" s="512"/>
      <c r="F49" s="571"/>
      <c r="G49" s="512"/>
      <c r="H49" s="512"/>
      <c r="I49" s="512"/>
      <c r="J49" s="512"/>
      <c r="K49" s="512"/>
      <c r="L49" s="512"/>
      <c r="M49" s="512"/>
      <c r="N49" s="512"/>
      <c r="O49" s="141"/>
      <c r="P49" s="141"/>
      <c r="Q49" s="141"/>
      <c r="R49" s="141"/>
      <c r="S49" s="141"/>
    </row>
    <row r="50" spans="2:25" ht="15.75" customHeight="1" x14ac:dyDescent="0.3">
      <c r="B50" s="194"/>
      <c r="C50" s="146"/>
      <c r="D50" s="146"/>
      <c r="E50" s="146"/>
      <c r="F50" s="571"/>
      <c r="G50" s="146"/>
      <c r="H50" s="146"/>
      <c r="I50" s="146"/>
      <c r="J50" s="146"/>
      <c r="K50" s="146"/>
      <c r="L50" s="146"/>
      <c r="M50" s="146"/>
      <c r="N50" s="146"/>
      <c r="O50" s="141"/>
      <c r="P50" s="141"/>
      <c r="Q50" s="141"/>
      <c r="R50" s="141"/>
      <c r="S50" s="141"/>
    </row>
    <row r="51" spans="2:25" ht="15.75" customHeight="1" x14ac:dyDescent="0.3">
      <c r="B51" s="194"/>
      <c r="C51" s="146"/>
      <c r="D51" s="146"/>
      <c r="E51" s="146"/>
      <c r="F51" s="571"/>
      <c r="G51" s="146"/>
      <c r="H51" s="146"/>
      <c r="I51" s="146"/>
      <c r="J51" s="146"/>
      <c r="K51" s="146"/>
      <c r="L51" s="146"/>
      <c r="M51" s="146"/>
      <c r="N51" s="146"/>
      <c r="O51" s="141"/>
      <c r="P51" s="147"/>
      <c r="Q51" s="147"/>
      <c r="R51" s="147"/>
      <c r="S51" s="147"/>
      <c r="T51" s="147"/>
      <c r="U51" s="144"/>
    </row>
    <row r="52" spans="2:25" ht="15.75" customHeight="1" x14ac:dyDescent="0.3">
      <c r="B52" s="194"/>
      <c r="C52" s="146"/>
      <c r="D52" s="146"/>
      <c r="E52" s="146"/>
      <c r="F52" s="571"/>
      <c r="G52" s="146"/>
      <c r="H52" s="146"/>
      <c r="I52" s="146"/>
      <c r="J52" s="146"/>
      <c r="K52" s="146"/>
      <c r="L52" s="146"/>
      <c r="M52" s="146"/>
      <c r="N52" s="146"/>
      <c r="P52" s="144"/>
      <c r="Q52" s="144"/>
      <c r="R52" s="305"/>
      <c r="S52" s="144"/>
      <c r="T52" s="147"/>
      <c r="U52" s="144"/>
      <c r="V52" s="427" t="s">
        <v>230</v>
      </c>
      <c r="W52" s="171">
        <f>W20</f>
        <v>1042866.0599999999</v>
      </c>
      <c r="X52" s="171"/>
      <c r="Y52" s="171"/>
    </row>
    <row r="53" spans="2:25" ht="15.75" customHeight="1" x14ac:dyDescent="0.3">
      <c r="B53" s="210"/>
      <c r="C53" s="211"/>
      <c r="D53" s="211"/>
      <c r="E53" s="211"/>
      <c r="F53" s="160"/>
      <c r="G53" s="213"/>
      <c r="H53" s="213"/>
      <c r="I53" s="213"/>
      <c r="J53" s="213"/>
      <c r="K53" s="213"/>
      <c r="L53" s="213"/>
      <c r="M53" s="163"/>
      <c r="N53" s="214"/>
      <c r="O53" s="166"/>
      <c r="P53" s="165"/>
      <c r="Q53" s="166"/>
      <c r="R53" s="144"/>
      <c r="S53" s="144"/>
      <c r="T53" s="164"/>
      <c r="U53" s="144"/>
      <c r="W53" s="171"/>
      <c r="X53" s="171"/>
    </row>
    <row r="54" spans="2:25" ht="15.75" customHeight="1" x14ac:dyDescent="0.3">
      <c r="B54" s="235"/>
      <c r="C54" s="230"/>
      <c r="D54" s="230"/>
      <c r="E54" s="230"/>
      <c r="F54" s="160"/>
      <c r="G54" s="236"/>
      <c r="H54" s="236"/>
      <c r="I54" s="236"/>
      <c r="J54" s="236"/>
      <c r="K54" s="236"/>
      <c r="L54" s="236"/>
      <c r="M54" s="238"/>
      <c r="N54" s="241"/>
      <c r="O54" s="141"/>
      <c r="P54" s="147"/>
      <c r="Q54" s="147"/>
      <c r="R54" s="144"/>
      <c r="S54" s="144"/>
      <c r="T54" s="164"/>
      <c r="U54" s="144"/>
    </row>
    <row r="55" spans="2:25" ht="15.75" customHeight="1" x14ac:dyDescent="0.3">
      <c r="C55" s="230"/>
      <c r="D55" s="230"/>
      <c r="E55" s="230"/>
      <c r="F55" s="160"/>
      <c r="G55" s="231"/>
      <c r="H55" s="231"/>
      <c r="I55" s="231"/>
      <c r="J55" s="231"/>
      <c r="K55" s="231"/>
      <c r="L55" s="231"/>
      <c r="M55" s="232"/>
      <c r="N55" s="209"/>
      <c r="O55" s="141"/>
      <c r="P55" s="144"/>
      <c r="Q55" s="144"/>
      <c r="R55" s="144"/>
      <c r="S55" s="144"/>
      <c r="T55" s="164"/>
      <c r="U55" s="144"/>
    </row>
    <row r="56" spans="2:25" ht="15.75" customHeight="1" x14ac:dyDescent="0.3">
      <c r="C56" s="230"/>
      <c r="D56" s="230"/>
      <c r="E56" s="230"/>
      <c r="F56" s="160"/>
      <c r="G56" s="231"/>
      <c r="H56" s="231"/>
      <c r="I56" s="231"/>
      <c r="J56" s="231"/>
      <c r="K56" s="231"/>
      <c r="L56" s="231"/>
      <c r="M56" s="232"/>
      <c r="N56" s="209"/>
      <c r="O56" s="242"/>
      <c r="P56" s="144"/>
      <c r="Q56" s="144"/>
      <c r="R56" s="144"/>
      <c r="S56" s="144"/>
      <c r="T56" s="147"/>
      <c r="U56" s="144"/>
    </row>
    <row r="57" spans="2:25" ht="15.75" customHeight="1" x14ac:dyDescent="0.3">
      <c r="C57" s="230"/>
      <c r="D57" s="230"/>
      <c r="E57" s="230"/>
      <c r="F57" s="160"/>
      <c r="G57" s="231"/>
      <c r="H57" s="231"/>
      <c r="I57" s="231"/>
      <c r="J57" s="231"/>
      <c r="K57" s="231"/>
      <c r="L57" s="231"/>
      <c r="M57" s="232"/>
      <c r="N57" s="233"/>
      <c r="O57" s="234"/>
      <c r="P57" s="234"/>
      <c r="Q57" s="147"/>
      <c r="R57" s="144"/>
      <c r="S57" s="144"/>
      <c r="T57" s="147"/>
      <c r="U57" s="144"/>
      <c r="W57" s="171"/>
    </row>
    <row r="58" spans="2:25" ht="15.75" customHeight="1" x14ac:dyDescent="0.3">
      <c r="B58" s="235"/>
      <c r="C58" s="230"/>
      <c r="D58" s="230"/>
      <c r="E58" s="230"/>
      <c r="F58" s="160"/>
      <c r="G58" s="236"/>
      <c r="H58" s="236"/>
      <c r="I58" s="236"/>
      <c r="J58" s="236"/>
      <c r="K58" s="236"/>
      <c r="L58" s="236"/>
      <c r="M58" s="232"/>
      <c r="N58" s="209"/>
      <c r="O58" s="237"/>
      <c r="P58" s="243"/>
      <c r="Q58" s="147"/>
      <c r="R58" s="144"/>
      <c r="S58" s="144"/>
      <c r="T58" s="147"/>
      <c r="U58" s="144"/>
    </row>
    <row r="59" spans="2:25" ht="15.75" customHeight="1" x14ac:dyDescent="0.3">
      <c r="B59" s="235"/>
      <c r="C59" s="230"/>
      <c r="D59" s="230"/>
      <c r="E59" s="230"/>
      <c r="F59" s="160"/>
      <c r="G59" s="236"/>
      <c r="H59" s="236"/>
      <c r="I59" s="236"/>
      <c r="J59" s="236"/>
      <c r="K59" s="236"/>
      <c r="L59" s="236"/>
      <c r="M59" s="232"/>
      <c r="N59" s="209"/>
      <c r="O59" s="237"/>
      <c r="P59" s="243"/>
      <c r="Q59" s="147"/>
      <c r="R59" s="144"/>
      <c r="S59" s="144"/>
      <c r="T59" s="147"/>
      <c r="U59" s="144"/>
    </row>
    <row r="60" spans="2:25" ht="15.75" customHeight="1" x14ac:dyDescent="0.3">
      <c r="B60" s="235"/>
      <c r="C60" s="230"/>
      <c r="D60" s="230"/>
      <c r="E60" s="230"/>
      <c r="F60" s="160"/>
      <c r="G60" s="236"/>
      <c r="H60" s="236"/>
      <c r="I60" s="236"/>
      <c r="J60" s="236"/>
      <c r="K60" s="236"/>
      <c r="L60" s="236"/>
      <c r="M60" s="232"/>
      <c r="N60" s="209"/>
      <c r="O60" s="237"/>
      <c r="P60" s="237"/>
      <c r="Q60" s="141"/>
    </row>
    <row r="61" spans="2:25" ht="15.75" customHeight="1" x14ac:dyDescent="0.3">
      <c r="B61" s="235"/>
      <c r="C61" s="230"/>
      <c r="D61" s="230"/>
      <c r="E61" s="230"/>
      <c r="F61" s="160"/>
      <c r="G61" s="236"/>
      <c r="H61" s="236"/>
      <c r="I61" s="236"/>
      <c r="J61" s="236"/>
      <c r="K61" s="236"/>
      <c r="L61" s="236"/>
      <c r="M61" s="238"/>
      <c r="N61" s="214"/>
      <c r="O61" s="237"/>
      <c r="P61" s="237"/>
      <c r="Q61" s="141"/>
    </row>
    <row r="62" spans="2:25" ht="15.75" customHeight="1" x14ac:dyDescent="0.3"/>
    <row r="63" spans="2:25" ht="15.75" customHeight="1" x14ac:dyDescent="0.3">
      <c r="F63" s="145"/>
      <c r="G63" s="240"/>
      <c r="H63" s="240"/>
      <c r="I63" s="240"/>
      <c r="J63" s="240"/>
      <c r="K63" s="240"/>
      <c r="L63" s="240"/>
    </row>
    <row r="64" spans="2:25" ht="15.75" customHeight="1" x14ac:dyDescent="0.3"/>
    <row r="65" ht="15.75" customHeight="1" x14ac:dyDescent="0.3"/>
    <row r="66" ht="15.75" customHeight="1" x14ac:dyDescent="0.3"/>
    <row r="67" ht="15.75" customHeight="1" x14ac:dyDescent="0.3"/>
  </sheetData>
  <mergeCells count="7">
    <mergeCell ref="U4:W4"/>
    <mergeCell ref="U5:W5"/>
    <mergeCell ref="B39:I39"/>
    <mergeCell ref="B29:G29"/>
    <mergeCell ref="B24:G24"/>
    <mergeCell ref="B26:G26"/>
    <mergeCell ref="B28:G28"/>
  </mergeCells>
  <conditionalFormatting sqref="R7:S19 A7:P7 A9:P19 N8:P8 U7:Y19">
    <cfRule type="expression" dxfId="143" priority="3">
      <formula>MOD(ROW(),2)=0</formula>
    </cfRule>
  </conditionalFormatting>
  <conditionalFormatting sqref="A8:G8 J8:M8">
    <cfRule type="expression" dxfId="142" priority="1">
      <formula>MOD(ROW(),2)=0</formula>
    </cfRule>
  </conditionalFormatting>
  <conditionalFormatting sqref="H8:I8">
    <cfRule type="expression" dxfId="141" priority="2">
      <formula>MOD(ROW(),2)=0</formula>
    </cfRule>
  </conditionalFormatting>
  <hyperlinks>
    <hyperlink ref="B29" r:id="rId1" xr:uid="{00000000-0004-0000-1700-000000000000}"/>
  </hyperlinks>
  <printOptions horizontalCentered="1" gridLines="1"/>
  <pageMargins left="0" right="0" top="0.75" bottom="0.75" header="0.3" footer="0.3"/>
  <pageSetup scale="52"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CCFFCC"/>
    <pageSetUpPr fitToPage="1"/>
  </sheetPr>
  <dimension ref="A1:X67"/>
  <sheetViews>
    <sheetView showGridLines="0" zoomScale="80" zoomScaleNormal="80" workbookViewId="0">
      <pane xSplit="2" ySplit="6" topLeftCell="G7" activePane="bottomRight" state="frozen"/>
      <selection activeCell="X1" sqref="X1:X1048576"/>
      <selection pane="topRight" activeCell="X1" sqref="X1:X1048576"/>
      <selection pane="bottomLeft" activeCell="X1" sqref="X1:X1048576"/>
      <selection pane="bottomRight" activeCell="K33" sqref="K33"/>
    </sheetView>
  </sheetViews>
  <sheetFormatPr defaultColWidth="9.109375" defaultRowHeight="14.4" x14ac:dyDescent="0.3"/>
  <cols>
    <col min="1" max="1" width="7.88671875" style="135" customWidth="1"/>
    <col min="2" max="2" width="41.6640625" style="135" customWidth="1"/>
    <col min="3" max="3" width="30.5546875" style="135" customWidth="1"/>
    <col min="4" max="4" width="13.6640625" style="135" customWidth="1"/>
    <col min="5" max="5" width="16.88671875" style="135" customWidth="1"/>
    <col min="6" max="6" width="14.33203125" style="135" customWidth="1"/>
    <col min="7" max="7" width="11.33203125" style="135" customWidth="1"/>
    <col min="8" max="8" width="11.5546875" style="135" customWidth="1"/>
    <col min="9" max="9" width="12.109375" style="135" customWidth="1"/>
    <col min="10" max="10" width="12.6640625" style="135" customWidth="1"/>
    <col min="11" max="11" width="16.109375" style="135" customWidth="1"/>
    <col min="12" max="12" width="15.109375" style="135" customWidth="1"/>
    <col min="13" max="13" width="14" style="135" customWidth="1"/>
    <col min="14" max="14" width="13.6640625" style="135" customWidth="1"/>
    <col min="15" max="15" width="14.44140625" style="135" customWidth="1"/>
    <col min="16" max="16" width="12.109375" style="135" customWidth="1"/>
    <col min="17" max="17" width="3.6640625" style="147" customWidth="1"/>
    <col min="18" max="18" width="15.6640625" style="135" customWidth="1"/>
    <col min="19" max="19" width="14.109375" style="135" customWidth="1"/>
    <col min="20" max="20" width="3.6640625" style="135" customWidth="1"/>
    <col min="21" max="21" width="11.5546875" style="135" customWidth="1"/>
    <col min="22" max="22" width="14.88671875" style="135" bestFit="1" customWidth="1"/>
    <col min="23" max="23" width="10" style="135" customWidth="1"/>
    <col min="24" max="24" width="14.33203125" style="135" customWidth="1"/>
    <col min="25" max="16384" width="9.109375" style="135"/>
  </cols>
  <sheetData>
    <row r="1" spans="1:24" ht="15.75" customHeight="1" x14ac:dyDescent="0.3">
      <c r="A1" s="134" t="s">
        <v>258</v>
      </c>
      <c r="T1" s="141"/>
    </row>
    <row r="2" spans="1:24" ht="15.75" customHeight="1" x14ac:dyDescent="0.3">
      <c r="A2" s="138" t="str">
        <f>' #3431 Renaissance CS @ WPB'!A2</f>
        <v>Federal Grant Allocations/Reimbursements as of: 03/31/2024</v>
      </c>
      <c r="B2" s="199"/>
      <c r="M2" s="140"/>
      <c r="N2" s="140"/>
      <c r="P2" s="141"/>
      <c r="R2" s="141"/>
      <c r="S2" s="141"/>
      <c r="T2" s="141"/>
    </row>
    <row r="3" spans="1:24" ht="15.75" customHeight="1" x14ac:dyDescent="0.3">
      <c r="A3" s="142" t="s">
        <v>69</v>
      </c>
      <c r="B3" s="132"/>
      <c r="D3" s="132"/>
      <c r="E3" s="132"/>
      <c r="P3" s="141"/>
      <c r="R3" s="141"/>
      <c r="S3" s="141"/>
      <c r="T3" s="141"/>
      <c r="U3" s="136"/>
      <c r="V3" s="143"/>
    </row>
    <row r="4" spans="1:24" ht="15.75" customHeight="1" x14ac:dyDescent="0.3">
      <c r="A4" s="122" t="s">
        <v>145</v>
      </c>
      <c r="M4" s="145"/>
      <c r="N4" s="145"/>
      <c r="O4" s="145"/>
      <c r="P4" s="146"/>
      <c r="Q4" s="145"/>
      <c r="R4" s="141"/>
      <c r="S4" s="141"/>
      <c r="T4" s="146"/>
      <c r="U4" s="594" t="s">
        <v>263</v>
      </c>
      <c r="V4" s="594"/>
      <c r="W4" s="594"/>
      <c r="X4" s="147"/>
    </row>
    <row r="5" spans="1:24" ht="15" thickBot="1" x14ac:dyDescent="0.35">
      <c r="G5" s="148"/>
      <c r="H5" s="148"/>
      <c r="M5" s="145"/>
      <c r="N5" s="145"/>
      <c r="O5" s="145"/>
      <c r="P5" s="146"/>
      <c r="Q5" s="145"/>
      <c r="R5" s="150"/>
      <c r="S5" s="150"/>
      <c r="T5" s="146"/>
      <c r="U5" s="597"/>
      <c r="V5" s="597"/>
      <c r="W5" s="597"/>
      <c r="X5" s="151"/>
    </row>
    <row r="6" spans="1:24" s="244" customFormat="1" ht="72.599999999999994"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327"/>
      <c r="R6" s="154" t="s">
        <v>264</v>
      </c>
      <c r="S6" s="155" t="s">
        <v>265</v>
      </c>
      <c r="T6" s="201"/>
      <c r="U6" s="345" t="s">
        <v>223</v>
      </c>
      <c r="V6" s="346" t="s">
        <v>251</v>
      </c>
      <c r="W6" s="347" t="s">
        <v>252</v>
      </c>
      <c r="X6" s="159" t="str">
        <f>' #3431 Renaissance CS @ WPB'!Y6</f>
        <v>Available Budget as of 03/31/2024</v>
      </c>
    </row>
    <row r="7" spans="1:24" ht="15.75" customHeight="1" x14ac:dyDescent="0.3">
      <c r="C7" s="182"/>
      <c r="D7" s="182"/>
      <c r="G7" s="168"/>
      <c r="H7" s="168"/>
      <c r="I7" s="198"/>
      <c r="J7" s="198"/>
      <c r="K7" s="198"/>
      <c r="L7" s="137"/>
      <c r="M7" s="260"/>
      <c r="N7" s="389">
        <v>0</v>
      </c>
      <c r="O7" s="376">
        <f>M7+N7</f>
        <v>0</v>
      </c>
      <c r="P7" s="391">
        <f t="shared" ref="P7" si="0">N7+O7</f>
        <v>0</v>
      </c>
      <c r="Q7" s="404"/>
      <c r="R7" s="407">
        <v>0</v>
      </c>
      <c r="S7" s="377">
        <f>P7-R7</f>
        <v>0</v>
      </c>
      <c r="T7" s="175"/>
      <c r="U7" s="375">
        <v>0</v>
      </c>
      <c r="V7" s="376">
        <v>0</v>
      </c>
      <c r="W7" s="474">
        <f>U7+V7</f>
        <v>0</v>
      </c>
      <c r="X7" s="465">
        <f>S7-W7</f>
        <v>0</v>
      </c>
    </row>
    <row r="8" spans="1:24" ht="15.75" customHeight="1" x14ac:dyDescent="0.3">
      <c r="C8" s="182"/>
      <c r="D8" s="182"/>
      <c r="G8" s="168"/>
      <c r="H8" s="168"/>
      <c r="I8" s="198"/>
      <c r="J8" s="198"/>
      <c r="K8" s="198"/>
      <c r="L8" s="137"/>
      <c r="M8" s="137"/>
      <c r="N8" s="392"/>
      <c r="O8" s="364"/>
      <c r="P8" s="394"/>
      <c r="Q8" s="404"/>
      <c r="R8" s="408"/>
      <c r="S8" s="365"/>
      <c r="T8" s="175"/>
      <c r="U8" s="409"/>
      <c r="V8" s="380"/>
      <c r="W8" s="453"/>
      <c r="X8" s="456"/>
    </row>
    <row r="9" spans="1:24" ht="15.75" customHeight="1" thickBot="1" x14ac:dyDescent="0.35">
      <c r="B9" s="141"/>
      <c r="C9" s="182"/>
      <c r="D9" s="182"/>
      <c r="G9" s="168"/>
      <c r="H9" s="168"/>
      <c r="L9" s="224"/>
      <c r="M9" s="224" t="s">
        <v>38</v>
      </c>
      <c r="N9" s="366">
        <f>SUM(N7:N8)</f>
        <v>0</v>
      </c>
      <c r="O9" s="367">
        <f>SUM(O7:O8)</f>
        <v>0</v>
      </c>
      <c r="P9" s="368">
        <f>SUM(P7:P8)</f>
        <v>0</v>
      </c>
      <c r="Q9" s="283"/>
      <c r="R9" s="366">
        <f t="shared" ref="R9:S9" si="1">SUM(R7:R8)</f>
        <v>0</v>
      </c>
      <c r="S9" s="368">
        <f t="shared" si="1"/>
        <v>0</v>
      </c>
      <c r="T9" s="372"/>
      <c r="U9" s="366">
        <f t="shared" ref="U9:X9" si="2">SUM(U7:U8)</f>
        <v>0</v>
      </c>
      <c r="V9" s="367">
        <f t="shared" si="2"/>
        <v>0</v>
      </c>
      <c r="W9" s="454">
        <f t="shared" si="2"/>
        <v>0</v>
      </c>
      <c r="X9" s="457">
        <f t="shared" si="2"/>
        <v>0</v>
      </c>
    </row>
    <row r="10" spans="1:24" ht="15.75" customHeight="1" thickTop="1" x14ac:dyDescent="0.3">
      <c r="B10" s="141"/>
      <c r="C10" s="182"/>
      <c r="D10" s="182"/>
      <c r="G10" s="168"/>
      <c r="H10" s="168"/>
      <c r="L10" s="224"/>
      <c r="M10" s="171"/>
      <c r="N10" s="171"/>
      <c r="O10" s="171"/>
      <c r="P10" s="141"/>
      <c r="R10" s="171"/>
      <c r="S10" s="171"/>
      <c r="T10" s="170"/>
      <c r="U10" s="141"/>
    </row>
    <row r="11" spans="1:24" ht="15.75" customHeight="1" x14ac:dyDescent="0.3">
      <c r="B11" s="132" t="s">
        <v>111</v>
      </c>
      <c r="C11" s="182"/>
      <c r="D11" s="182"/>
      <c r="G11" s="168"/>
      <c r="H11" s="168"/>
      <c r="L11" s="224"/>
      <c r="M11" s="171"/>
      <c r="N11" s="171"/>
      <c r="O11" s="171"/>
      <c r="P11" s="141"/>
      <c r="R11" s="171"/>
      <c r="S11" s="171"/>
      <c r="T11" s="170"/>
      <c r="U11" s="141"/>
    </row>
    <row r="12" spans="1:24" ht="15.75" customHeight="1" x14ac:dyDescent="0.3">
      <c r="B12" s="608" t="s">
        <v>253</v>
      </c>
      <c r="C12" s="608"/>
      <c r="D12" s="608"/>
      <c r="E12" s="608"/>
      <c r="F12" s="608"/>
      <c r="G12" s="168"/>
      <c r="H12" s="168"/>
      <c r="I12" s="203"/>
      <c r="L12" s="224"/>
      <c r="T12" s="141"/>
      <c r="U12" s="141"/>
    </row>
    <row r="13" spans="1:24" ht="15.75" customHeight="1" x14ac:dyDescent="0.3">
      <c r="C13" s="182"/>
      <c r="D13" s="182"/>
      <c r="G13" s="168"/>
      <c r="H13" s="168"/>
      <c r="L13" s="224"/>
      <c r="M13" s="171"/>
      <c r="N13" s="171"/>
      <c r="O13" s="171"/>
      <c r="R13" s="171"/>
      <c r="S13" s="171"/>
      <c r="T13" s="170"/>
      <c r="U13" s="141"/>
    </row>
    <row r="14" spans="1:24" ht="15.75" customHeight="1" x14ac:dyDescent="0.3">
      <c r="B14" s="596" t="s">
        <v>115</v>
      </c>
      <c r="C14" s="596"/>
      <c r="D14" s="596"/>
      <c r="E14" s="596"/>
      <c r="F14" s="596"/>
      <c r="G14" s="168"/>
      <c r="H14" s="168"/>
      <c r="I14" s="176"/>
      <c r="L14" s="224"/>
      <c r="M14" s="171"/>
      <c r="N14" s="171"/>
      <c r="O14" s="171"/>
      <c r="R14" s="171"/>
      <c r="S14" s="171"/>
      <c r="T14" s="170"/>
      <c r="U14" s="141"/>
    </row>
    <row r="15" spans="1:24" ht="15.75" customHeight="1" x14ac:dyDescent="0.3">
      <c r="B15" s="176"/>
      <c r="C15" s="176"/>
      <c r="D15" s="176"/>
      <c r="E15" s="176"/>
      <c r="F15" s="176"/>
      <c r="G15" s="168"/>
      <c r="H15" s="168"/>
      <c r="I15" s="176"/>
      <c r="L15" s="224"/>
      <c r="M15" s="171"/>
      <c r="N15" s="171"/>
      <c r="O15" s="171"/>
      <c r="R15" s="171"/>
      <c r="S15" s="171"/>
      <c r="T15" s="170"/>
      <c r="U15" s="141"/>
    </row>
    <row r="16" spans="1:24" ht="15.75" customHeight="1" x14ac:dyDescent="0.3">
      <c r="B16" s="596" t="s">
        <v>136</v>
      </c>
      <c r="C16" s="596"/>
      <c r="D16" s="596"/>
      <c r="E16" s="596"/>
      <c r="F16" s="596"/>
      <c r="G16" s="168"/>
      <c r="H16" s="168"/>
      <c r="I16" s="176"/>
      <c r="L16" s="224"/>
      <c r="M16" s="171"/>
      <c r="N16" s="171"/>
      <c r="O16" s="171"/>
      <c r="R16" s="171"/>
      <c r="S16" s="171"/>
      <c r="T16" s="170"/>
      <c r="U16" s="141"/>
    </row>
    <row r="17" spans="1:21" ht="15.75" customHeight="1" x14ac:dyDescent="0.3">
      <c r="B17" s="609" t="s">
        <v>135</v>
      </c>
      <c r="C17" s="609"/>
      <c r="D17" s="609"/>
      <c r="E17" s="609"/>
      <c r="F17" s="609"/>
      <c r="G17" s="168"/>
      <c r="H17" s="168"/>
      <c r="I17" s="176"/>
      <c r="L17" s="224"/>
      <c r="M17" s="171"/>
      <c r="N17" s="171"/>
      <c r="O17" s="171"/>
      <c r="R17" s="171"/>
      <c r="S17" s="171"/>
      <c r="T17" s="170"/>
      <c r="U17" s="141"/>
    </row>
    <row r="18" spans="1:21" ht="15.75" customHeight="1" x14ac:dyDescent="0.3">
      <c r="B18" s="176"/>
      <c r="C18" s="176"/>
      <c r="D18" s="176"/>
      <c r="E18" s="176"/>
      <c r="F18" s="176"/>
      <c r="G18" s="168"/>
      <c r="H18" s="168"/>
      <c r="I18" s="176"/>
      <c r="L18" s="224"/>
      <c r="M18" s="171"/>
      <c r="N18" s="171"/>
      <c r="O18" s="171"/>
      <c r="R18" s="171"/>
      <c r="S18" s="171"/>
      <c r="T18" s="170"/>
      <c r="U18" s="141"/>
    </row>
    <row r="19" spans="1:21" ht="15.75" customHeight="1" x14ac:dyDescent="0.3">
      <c r="B19" s="131" t="s">
        <v>98</v>
      </c>
      <c r="C19" s="180" t="s">
        <v>101</v>
      </c>
      <c r="D19" s="180" t="s">
        <v>102</v>
      </c>
      <c r="E19" s="176"/>
      <c r="F19" s="176"/>
      <c r="G19" s="176"/>
      <c r="H19" s="176"/>
      <c r="I19" s="176"/>
      <c r="L19" s="224"/>
      <c r="M19" s="171"/>
      <c r="N19" s="171"/>
      <c r="O19" s="171"/>
      <c r="R19" s="171"/>
      <c r="S19" s="171"/>
      <c r="T19" s="170"/>
      <c r="U19" s="141"/>
    </row>
    <row r="20" spans="1:21" ht="15.75" customHeight="1" x14ac:dyDescent="0.3">
      <c r="C20" s="182"/>
      <c r="D20" s="182"/>
      <c r="E20" s="176"/>
      <c r="F20" s="176"/>
      <c r="G20" s="176"/>
      <c r="H20" s="176"/>
      <c r="I20" s="176"/>
      <c r="L20" s="224"/>
      <c r="M20" s="171"/>
      <c r="N20" s="171"/>
      <c r="O20" s="171"/>
      <c r="R20" s="171"/>
      <c r="S20" s="171"/>
      <c r="T20" s="170"/>
      <c r="U20" s="141"/>
    </row>
    <row r="21" spans="1:21" ht="15.75" customHeight="1" x14ac:dyDescent="0.3">
      <c r="C21" s="182"/>
      <c r="D21" s="182"/>
      <c r="L21" s="224"/>
      <c r="M21" s="171"/>
      <c r="N21" s="171"/>
      <c r="O21" s="171"/>
      <c r="R21" s="171"/>
      <c r="S21" s="171"/>
      <c r="T21" s="170"/>
      <c r="U21" s="141"/>
    </row>
    <row r="22" spans="1:21" ht="15.75" customHeight="1" x14ac:dyDescent="0.3">
      <c r="B22" s="592" t="s">
        <v>269</v>
      </c>
      <c r="C22" s="592"/>
      <c r="D22" s="592"/>
      <c r="E22" s="592"/>
      <c r="F22" s="592"/>
      <c r="G22" s="592"/>
      <c r="H22" s="592"/>
      <c r="L22" s="224"/>
      <c r="M22" s="171"/>
      <c r="N22" s="171"/>
      <c r="O22" s="171"/>
      <c r="R22" s="171"/>
      <c r="S22" s="171"/>
      <c r="T22" s="170"/>
      <c r="U22" s="141"/>
    </row>
    <row r="23" spans="1:21" ht="15.75" customHeight="1" x14ac:dyDescent="0.3">
      <c r="B23" s="128" t="s">
        <v>270</v>
      </c>
      <c r="C23" s="182"/>
      <c r="D23" s="182"/>
      <c r="L23" s="224"/>
      <c r="M23" s="171"/>
      <c r="N23" s="171"/>
      <c r="O23" s="171"/>
      <c r="R23" s="171"/>
      <c r="S23" s="171"/>
      <c r="T23" s="170"/>
      <c r="U23" s="141"/>
    </row>
    <row r="24" spans="1:21" ht="15.75" customHeight="1" x14ac:dyDescent="0.3">
      <c r="C24" s="182"/>
      <c r="D24" s="182"/>
      <c r="L24" s="224"/>
      <c r="M24" s="171"/>
      <c r="N24" s="171"/>
      <c r="O24" s="171"/>
      <c r="R24" s="171"/>
      <c r="S24" s="171"/>
      <c r="T24" s="170"/>
      <c r="U24" s="141"/>
    </row>
    <row r="25" spans="1:21" ht="15.75" customHeight="1" x14ac:dyDescent="0.3">
      <c r="B25" s="192"/>
      <c r="C25" s="192"/>
      <c r="D25" s="192"/>
      <c r="E25" s="192"/>
      <c r="F25" s="192"/>
      <c r="G25" s="192"/>
      <c r="H25" s="192"/>
      <c r="I25" s="192"/>
      <c r="J25" s="192"/>
      <c r="K25" s="141"/>
      <c r="L25" s="141"/>
      <c r="M25" s="192"/>
      <c r="N25" s="192"/>
      <c r="O25" s="141"/>
      <c r="P25" s="141"/>
      <c r="R25" s="141"/>
      <c r="S25" s="141"/>
      <c r="T25" s="192"/>
    </row>
    <row r="26" spans="1:21" ht="15.75" customHeight="1" x14ac:dyDescent="0.3">
      <c r="K26" s="184"/>
      <c r="L26" s="184"/>
      <c r="O26" s="184"/>
      <c r="P26" s="184"/>
      <c r="R26" s="297" t="s">
        <v>256</v>
      </c>
      <c r="S26" s="310"/>
      <c r="T26" s="311"/>
    </row>
    <row r="27" spans="1:21" ht="15.75" customHeight="1" x14ac:dyDescent="0.3">
      <c r="B27" s="188" t="s">
        <v>255</v>
      </c>
      <c r="C27" s="190" t="s">
        <v>2</v>
      </c>
      <c r="D27" s="190" t="s">
        <v>34</v>
      </c>
      <c r="E27" s="263" t="s">
        <v>35</v>
      </c>
      <c r="F27" s="190"/>
      <c r="G27" s="593"/>
      <c r="H27" s="593"/>
      <c r="I27" s="593"/>
      <c r="J27" s="190"/>
      <c r="K27" s="190"/>
      <c r="L27" s="190" t="s">
        <v>36</v>
      </c>
      <c r="M27" s="190" t="s">
        <v>37</v>
      </c>
      <c r="N27" s="192"/>
      <c r="O27" s="192"/>
      <c r="P27" s="192"/>
      <c r="R27" s="192" t="s">
        <v>81</v>
      </c>
      <c r="S27" s="192"/>
      <c r="T27" s="303"/>
    </row>
    <row r="28" spans="1:21" ht="15.75" customHeight="1" x14ac:dyDescent="0.3">
      <c r="A28" s="141"/>
      <c r="C28" s="264"/>
      <c r="D28" s="265"/>
      <c r="E28" s="266"/>
      <c r="F28" s="267"/>
      <c r="G28" s="607"/>
      <c r="H28" s="607"/>
      <c r="I28" s="607"/>
      <c r="J28" s="607"/>
      <c r="K28" s="268"/>
      <c r="L28" s="269"/>
      <c r="M28" s="270"/>
      <c r="N28" s="270"/>
      <c r="O28" s="215"/>
      <c r="P28" s="215"/>
      <c r="Q28" s="271"/>
    </row>
    <row r="29" spans="1:21" ht="15.75" customHeight="1" x14ac:dyDescent="0.3">
      <c r="B29" s="235"/>
      <c r="C29" s="272"/>
      <c r="D29" s="273"/>
      <c r="E29" s="274"/>
      <c r="F29" s="213"/>
      <c r="G29" s="236"/>
      <c r="H29" s="236"/>
      <c r="I29" s="236"/>
      <c r="J29" s="236"/>
      <c r="K29" s="236"/>
      <c r="L29" s="232"/>
      <c r="M29" s="209"/>
      <c r="N29" s="237"/>
    </row>
    <row r="30" spans="1:21" ht="15.75" customHeight="1" x14ac:dyDescent="0.3">
      <c r="C30" s="275"/>
      <c r="D30" s="273"/>
      <c r="E30" s="274"/>
      <c r="F30" s="276"/>
      <c r="G30" s="236"/>
      <c r="H30" s="236"/>
      <c r="I30" s="236"/>
      <c r="J30" s="236"/>
      <c r="K30" s="236"/>
      <c r="L30" s="238"/>
      <c r="M30" s="214"/>
      <c r="N30" s="237"/>
      <c r="O30" s="237"/>
      <c r="P30" s="141"/>
    </row>
    <row r="31" spans="1:21" ht="15.75" customHeight="1" x14ac:dyDescent="0.3">
      <c r="D31" s="136"/>
      <c r="E31" s="130"/>
      <c r="F31" s="137"/>
    </row>
    <row r="32" spans="1:21" ht="15.75" customHeight="1" x14ac:dyDescent="0.3">
      <c r="D32" s="136"/>
      <c r="E32" s="277"/>
      <c r="F32" s="239"/>
      <c r="G32" s="240"/>
      <c r="H32" s="240"/>
      <c r="I32" s="240"/>
      <c r="J32" s="240"/>
      <c r="K32" s="240"/>
    </row>
    <row r="33" spans="3:15" ht="15.75" customHeight="1" x14ac:dyDescent="0.3">
      <c r="D33" s="136"/>
      <c r="E33" s="277"/>
      <c r="F33" s="239"/>
      <c r="G33" s="240"/>
      <c r="H33" s="240"/>
      <c r="I33" s="240"/>
      <c r="J33" s="240"/>
      <c r="K33" s="240"/>
    </row>
    <row r="34" spans="3:15" ht="15.75" customHeight="1" x14ac:dyDescent="0.3">
      <c r="C34" s="275"/>
      <c r="D34" s="136"/>
      <c r="E34" s="130"/>
      <c r="F34" s="278"/>
    </row>
    <row r="35" spans="3:15" ht="15.75" customHeight="1" x14ac:dyDescent="0.3">
      <c r="D35" s="136"/>
      <c r="E35" s="130"/>
      <c r="F35" s="137"/>
    </row>
    <row r="36" spans="3:15" ht="15.75" customHeight="1" x14ac:dyDescent="0.3">
      <c r="D36" s="136"/>
      <c r="E36" s="130"/>
      <c r="F36" s="137"/>
    </row>
    <row r="37" spans="3:15" ht="15.75" customHeight="1" x14ac:dyDescent="0.3">
      <c r="D37" s="136"/>
      <c r="E37" s="130"/>
      <c r="F37" s="137"/>
    </row>
    <row r="38" spans="3:15" ht="15.75" customHeight="1" x14ac:dyDescent="0.3">
      <c r="D38" s="136"/>
      <c r="E38" s="130"/>
      <c r="F38" s="137"/>
    </row>
    <row r="39" spans="3:15" ht="15.75" customHeight="1" x14ac:dyDescent="0.3">
      <c r="D39" s="136"/>
      <c r="E39" s="130"/>
      <c r="F39" s="137"/>
    </row>
    <row r="40" spans="3:15" ht="15.75" customHeight="1" x14ac:dyDescent="0.3">
      <c r="E40" s="173"/>
      <c r="F40" s="173"/>
      <c r="G40" s="173"/>
      <c r="H40" s="173"/>
      <c r="I40" s="173"/>
      <c r="J40" s="173"/>
      <c r="K40" s="173"/>
      <c r="L40" s="173"/>
      <c r="M40" s="173"/>
      <c r="N40" s="173"/>
      <c r="O40" s="173"/>
    </row>
    <row r="41" spans="3:15" ht="15.75" customHeight="1" x14ac:dyDescent="0.3"/>
    <row r="42" spans="3:15" ht="15.75" customHeight="1" x14ac:dyDescent="0.3"/>
    <row r="43" spans="3:15" ht="15.75" customHeight="1" x14ac:dyDescent="0.3"/>
    <row r="44" spans="3:15" ht="15.75" customHeight="1" x14ac:dyDescent="0.3"/>
    <row r="45" spans="3:15" ht="15.75" customHeight="1" x14ac:dyDescent="0.3"/>
    <row r="46" spans="3:15" ht="15.75" customHeight="1" x14ac:dyDescent="0.3"/>
    <row r="47" spans="3:15" ht="15.75" customHeight="1" x14ac:dyDescent="0.3"/>
    <row r="48" spans="3:15" ht="15.75" customHeight="1" x14ac:dyDescent="0.3"/>
    <row r="49" spans="16:23" ht="15.75" customHeight="1" x14ac:dyDescent="0.3"/>
    <row r="50" spans="16:23" ht="15.75" customHeight="1" x14ac:dyDescent="0.3">
      <c r="P50" s="144"/>
      <c r="R50" s="144"/>
      <c r="S50" s="144"/>
      <c r="T50" s="144"/>
      <c r="U50" s="144"/>
    </row>
    <row r="51" spans="16:23" ht="15.75" customHeight="1" x14ac:dyDescent="0.3">
      <c r="P51" s="144"/>
      <c r="R51" s="144"/>
      <c r="S51" s="144"/>
      <c r="T51" s="144"/>
      <c r="U51" s="144"/>
    </row>
    <row r="52" spans="16:23" ht="15.75" customHeight="1" x14ac:dyDescent="0.3">
      <c r="P52" s="165"/>
      <c r="R52" s="144"/>
      <c r="S52" s="144"/>
      <c r="T52" s="165"/>
      <c r="U52" s="144"/>
      <c r="V52" s="135" t="s">
        <v>230</v>
      </c>
      <c r="W52" s="171">
        <f>W9</f>
        <v>0</v>
      </c>
    </row>
    <row r="53" spans="16:23" ht="15.75" customHeight="1" x14ac:dyDescent="0.3">
      <c r="P53" s="144"/>
      <c r="R53" s="144"/>
      <c r="S53" s="144"/>
      <c r="T53" s="144"/>
      <c r="U53" s="144"/>
    </row>
    <row r="54" spans="16:23" ht="15.75" customHeight="1" x14ac:dyDescent="0.3">
      <c r="P54" s="144"/>
      <c r="R54" s="144"/>
      <c r="S54" s="144"/>
      <c r="T54" s="144"/>
      <c r="U54" s="144"/>
    </row>
    <row r="55" spans="16:23" ht="15.75" customHeight="1" x14ac:dyDescent="0.3">
      <c r="P55" s="144"/>
      <c r="R55" s="144"/>
      <c r="S55" s="144"/>
      <c r="T55" s="144"/>
      <c r="U55" s="144"/>
    </row>
    <row r="56" spans="16:23" ht="15.75" customHeight="1" x14ac:dyDescent="0.3"/>
    <row r="57" spans="16:23" ht="15.75" customHeight="1" x14ac:dyDescent="0.3"/>
    <row r="58" spans="16:23" ht="15.75" customHeight="1" x14ac:dyDescent="0.3"/>
    <row r="59" spans="16:23" ht="15.75" customHeight="1" x14ac:dyDescent="0.3"/>
    <row r="60" spans="16:23" ht="15.75" customHeight="1" x14ac:dyDescent="0.3"/>
    <row r="61" spans="16:23" ht="15.75" customHeight="1" x14ac:dyDescent="0.3"/>
    <row r="62" spans="16:23" ht="15.75" customHeight="1" x14ac:dyDescent="0.3"/>
    <row r="63" spans="16:23" ht="15.75" customHeight="1" x14ac:dyDescent="0.3"/>
    <row r="64" spans="16:23" ht="15.75" customHeight="1" x14ac:dyDescent="0.3"/>
    <row r="65" ht="15.75" customHeight="1" x14ac:dyDescent="0.3"/>
    <row r="66" ht="15.75" customHeight="1" x14ac:dyDescent="0.3"/>
    <row r="67" ht="15.75" customHeight="1" x14ac:dyDescent="0.3"/>
  </sheetData>
  <mergeCells count="9">
    <mergeCell ref="U4:W4"/>
    <mergeCell ref="U5:W5"/>
    <mergeCell ref="G27:I27"/>
    <mergeCell ref="G28:J28"/>
    <mergeCell ref="B12:F12"/>
    <mergeCell ref="B14:F14"/>
    <mergeCell ref="B16:F16"/>
    <mergeCell ref="B17:F17"/>
    <mergeCell ref="B22:H22"/>
  </mergeCells>
  <hyperlinks>
    <hyperlink ref="B17" r:id="rId1" xr:uid="{00000000-0004-0000-1800-000000000000}"/>
  </hyperlinks>
  <printOptions horizontalCentered="1" gridLines="1"/>
  <pageMargins left="0" right="0" top="0.75" bottom="0.75" header="0.3" footer="0.3"/>
  <pageSetup scale="45" orientation="landscape" horizontalDpi="1200" verticalDpi="1200"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CCFFCC"/>
    <pageSetUpPr fitToPage="1"/>
  </sheetPr>
  <dimension ref="A1:Y67"/>
  <sheetViews>
    <sheetView showGridLines="0" zoomScale="80" zoomScaleNormal="80" workbookViewId="0">
      <pane xSplit="2" ySplit="6" topLeftCell="I7" activePane="bottomRight" state="frozen"/>
      <selection activeCell="X1" sqref="X1:X1048576"/>
      <selection pane="topRight" activeCell="X1" sqref="X1:X1048576"/>
      <selection pane="bottomLeft" activeCell="X1" sqref="X1:X1048576"/>
      <selection pane="bottomRight" activeCell="V23" sqref="V23"/>
    </sheetView>
  </sheetViews>
  <sheetFormatPr defaultColWidth="9.109375" defaultRowHeight="14.4" x14ac:dyDescent="0.3"/>
  <cols>
    <col min="1" max="1" width="7.88671875" style="135" customWidth="1"/>
    <col min="2" max="2" width="70" style="135" bestFit="1" customWidth="1"/>
    <col min="3" max="3" width="48.5546875" style="135" bestFit="1" customWidth="1"/>
    <col min="4" max="4" width="15.5546875" style="135" customWidth="1"/>
    <col min="5" max="5" width="8.33203125" style="135" customWidth="1"/>
    <col min="6" max="6" width="20.5546875" style="135" customWidth="1"/>
    <col min="7" max="7" width="24.5546875" style="135" customWidth="1"/>
    <col min="8" max="8" width="10.88671875" style="135" customWidth="1"/>
    <col min="9" max="9" width="12.88671875" style="135" customWidth="1"/>
    <col min="10" max="10" width="13.5546875" style="135" customWidth="1"/>
    <col min="11" max="11" width="15.6640625" style="135" customWidth="1"/>
    <col min="12" max="12" width="15.88671875" style="135" bestFit="1" customWidth="1"/>
    <col min="13" max="13" width="21.33203125" style="135" customWidth="1"/>
    <col min="14" max="14" width="14" style="135" bestFit="1" customWidth="1"/>
    <col min="15" max="15" width="11.6640625" style="135" bestFit="1" customWidth="1"/>
    <col min="16" max="16" width="14" style="135" bestFit="1" customWidth="1"/>
    <col min="17" max="17" width="3.6640625" style="135" customWidth="1"/>
    <col min="18" max="18" width="17" style="135" customWidth="1"/>
    <col min="19" max="19" width="14.109375" style="135" customWidth="1"/>
    <col min="20" max="20" width="3.6640625" style="135" customWidth="1"/>
    <col min="21" max="21" width="14.5546875" style="135" customWidth="1"/>
    <col min="22" max="22" width="14.33203125" style="135" bestFit="1" customWidth="1"/>
    <col min="23" max="23" width="14" style="135" bestFit="1" customWidth="1"/>
    <col min="24" max="24" width="14.33203125" style="135" customWidth="1"/>
    <col min="25" max="16384" width="9.109375" style="135"/>
  </cols>
  <sheetData>
    <row r="1" spans="1:25" ht="15.75" customHeight="1" x14ac:dyDescent="0.3">
      <c r="A1" s="132" t="s">
        <v>196</v>
      </c>
      <c r="T1" s="141"/>
    </row>
    <row r="2" spans="1:25" ht="15.75" customHeight="1" x14ac:dyDescent="0.3">
      <c r="A2" s="138" t="str">
        <f>'#3441 South Tech Prep Acd '!A2</f>
        <v>Federal Grant Allocations/Reimbursements as of: 03/31/2024</v>
      </c>
      <c r="B2" s="199"/>
      <c r="N2" s="140"/>
      <c r="O2" s="140"/>
      <c r="Q2" s="141"/>
      <c r="R2" s="141"/>
      <c r="S2" s="141"/>
      <c r="T2" s="141"/>
    </row>
    <row r="3" spans="1:25" ht="15.75" customHeight="1" x14ac:dyDescent="0.3">
      <c r="A3" s="142" t="s">
        <v>88</v>
      </c>
      <c r="B3" s="132"/>
      <c r="D3" s="132"/>
      <c r="E3" s="132"/>
      <c r="F3" s="132"/>
      <c r="Q3" s="141"/>
      <c r="R3" s="141"/>
      <c r="S3" s="141"/>
      <c r="T3" s="141"/>
      <c r="U3" s="136"/>
      <c r="V3" s="143"/>
    </row>
    <row r="4" spans="1:25" ht="15.75" customHeight="1" x14ac:dyDescent="0.3">
      <c r="A4" s="132" t="s">
        <v>143</v>
      </c>
      <c r="N4" s="145"/>
      <c r="O4" s="145"/>
      <c r="P4" s="145"/>
      <c r="Q4" s="146"/>
      <c r="R4" s="141"/>
      <c r="S4" s="141"/>
      <c r="T4" s="146"/>
      <c r="U4" s="594" t="s">
        <v>263</v>
      </c>
      <c r="V4" s="594"/>
      <c r="W4" s="594"/>
      <c r="X4" s="147"/>
    </row>
    <row r="5" spans="1:25" ht="15" thickBot="1" x14ac:dyDescent="0.35">
      <c r="H5" s="148"/>
      <c r="I5" s="148"/>
      <c r="N5" s="145"/>
      <c r="O5" s="145"/>
      <c r="P5" s="145"/>
      <c r="Q5" s="146"/>
      <c r="R5" s="150"/>
      <c r="S5" s="150"/>
      <c r="T5" s="146"/>
      <c r="U5" s="597"/>
      <c r="V5" s="597"/>
      <c r="W5" s="597"/>
      <c r="X5" s="151"/>
    </row>
    <row r="6" spans="1:25" s="202" customFormat="1" ht="85.5" customHeight="1"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145"/>
      <c r="R6" s="154" t="s">
        <v>264</v>
      </c>
      <c r="S6" s="155" t="s">
        <v>265</v>
      </c>
      <c r="T6" s="200"/>
      <c r="U6" s="345" t="s">
        <v>223</v>
      </c>
      <c r="V6" s="346" t="s">
        <v>251</v>
      </c>
      <c r="W6" s="347" t="s">
        <v>252</v>
      </c>
      <c r="X6" s="159" t="str">
        <f>'#3441 South Tech Prep Acd '!X6</f>
        <v>Available Budget as of 03/31/2024</v>
      </c>
    </row>
    <row r="7" spans="1:25" s="144" customFormat="1" ht="16.5" customHeight="1" x14ac:dyDescent="0.3">
      <c r="A7" s="160">
        <v>4201</v>
      </c>
      <c r="B7" s="144" t="s">
        <v>243</v>
      </c>
      <c r="C7" s="418" t="s">
        <v>95</v>
      </c>
      <c r="D7" s="162" t="s">
        <v>273</v>
      </c>
      <c r="E7" s="162" t="s">
        <v>266</v>
      </c>
      <c r="F7" s="144" t="s">
        <v>267</v>
      </c>
      <c r="G7" s="144" t="s">
        <v>7</v>
      </c>
      <c r="H7" s="318">
        <v>2.3E-2</v>
      </c>
      <c r="I7" s="318">
        <v>0.1265</v>
      </c>
      <c r="J7" s="163">
        <v>45473</v>
      </c>
      <c r="K7" s="163">
        <v>45474</v>
      </c>
      <c r="L7" s="163">
        <v>45108</v>
      </c>
      <c r="M7" s="160" t="s">
        <v>268</v>
      </c>
      <c r="N7" s="382">
        <v>262237.5</v>
      </c>
      <c r="O7" s="386"/>
      <c r="P7" s="383">
        <f>N7+O7</f>
        <v>262237.5</v>
      </c>
      <c r="Q7" s="283"/>
      <c r="R7" s="583">
        <v>0</v>
      </c>
      <c r="S7" s="383">
        <f>P7-R7</f>
        <v>262237.5</v>
      </c>
      <c r="T7" s="283"/>
      <c r="U7" s="382">
        <v>98802.29</v>
      </c>
      <c r="V7" s="386"/>
      <c r="W7" s="450">
        <f>V7+U7</f>
        <v>98802.29</v>
      </c>
      <c r="X7" s="455">
        <f>S7-W7</f>
        <v>163435.21000000002</v>
      </c>
    </row>
    <row r="8" spans="1:25" s="144" customFormat="1" ht="16.5" customHeight="1" x14ac:dyDescent="0.3">
      <c r="A8" s="160">
        <v>4228</v>
      </c>
      <c r="B8" s="135" t="s">
        <v>353</v>
      </c>
      <c r="C8" s="563" t="s">
        <v>354</v>
      </c>
      <c r="D8" s="137" t="s">
        <v>355</v>
      </c>
      <c r="E8" s="137" t="s">
        <v>342</v>
      </c>
      <c r="F8" s="568" t="s">
        <v>356</v>
      </c>
      <c r="G8" s="235" t="s">
        <v>7</v>
      </c>
      <c r="H8" s="296">
        <v>2.3E-2</v>
      </c>
      <c r="I8" s="296">
        <v>0.1265</v>
      </c>
      <c r="J8" s="169">
        <v>45565</v>
      </c>
      <c r="K8" s="169">
        <v>45566</v>
      </c>
      <c r="L8" s="169">
        <v>45314</v>
      </c>
      <c r="M8" s="137" t="s">
        <v>357</v>
      </c>
      <c r="N8" s="363">
        <v>31524.12</v>
      </c>
      <c r="O8" s="370"/>
      <c r="P8" s="369">
        <f>N8+O8</f>
        <v>31524.12</v>
      </c>
      <c r="Q8" s="283"/>
      <c r="R8" s="509"/>
      <c r="S8" s="369">
        <f>P8-R8</f>
        <v>31524.12</v>
      </c>
      <c r="T8" s="283"/>
      <c r="U8" s="509"/>
      <c r="V8" s="370"/>
      <c r="W8" s="451"/>
      <c r="X8" s="416">
        <f>S8-W8</f>
        <v>31524.12</v>
      </c>
    </row>
    <row r="9" spans="1:25" s="144" customFormat="1" ht="16.5" customHeight="1" x14ac:dyDescent="0.3">
      <c r="A9" s="160">
        <v>4253</v>
      </c>
      <c r="B9" s="135" t="s">
        <v>114</v>
      </c>
      <c r="C9" s="572" t="s">
        <v>344</v>
      </c>
      <c r="D9" s="137" t="s">
        <v>347</v>
      </c>
      <c r="E9" s="137" t="s">
        <v>345</v>
      </c>
      <c r="F9" s="568" t="s">
        <v>346</v>
      </c>
      <c r="G9" s="235" t="s">
        <v>7</v>
      </c>
      <c r="H9" s="296">
        <v>2.3E-2</v>
      </c>
      <c r="I9" s="296">
        <v>0.1265</v>
      </c>
      <c r="J9" s="169">
        <v>45473</v>
      </c>
      <c r="K9" s="169">
        <v>45474</v>
      </c>
      <c r="L9" s="169">
        <v>45108</v>
      </c>
      <c r="M9" s="137" t="s">
        <v>268</v>
      </c>
      <c r="N9" s="363">
        <v>19777.060000000001</v>
      </c>
      <c r="O9" s="370"/>
      <c r="P9" s="369">
        <f>N9+O9</f>
        <v>19777.060000000001</v>
      </c>
      <c r="Q9" s="283"/>
      <c r="R9" s="509"/>
      <c r="S9" s="369">
        <f>P9-R9</f>
        <v>19777.060000000001</v>
      </c>
      <c r="T9" s="283"/>
      <c r="U9" s="509"/>
      <c r="V9" s="370"/>
      <c r="W9" s="451"/>
      <c r="X9" s="416">
        <f>S9-W9</f>
        <v>19777.060000000001</v>
      </c>
    </row>
    <row r="10" spans="1:25" ht="15.75" customHeight="1" x14ac:dyDescent="0.3">
      <c r="A10" s="137">
        <v>4426</v>
      </c>
      <c r="B10" s="135" t="s">
        <v>240</v>
      </c>
      <c r="C10" s="289" t="s">
        <v>232</v>
      </c>
      <c r="D10" s="137" t="s">
        <v>175</v>
      </c>
      <c r="E10" s="137" t="s">
        <v>217</v>
      </c>
      <c r="F10" s="135" t="s">
        <v>176</v>
      </c>
      <c r="G10" s="135" t="s">
        <v>7</v>
      </c>
      <c r="H10" s="318">
        <v>0.05</v>
      </c>
      <c r="I10" s="318">
        <v>0.1265</v>
      </c>
      <c r="J10" s="169">
        <v>45199</v>
      </c>
      <c r="K10" s="169">
        <v>45199</v>
      </c>
      <c r="L10" s="169">
        <v>44201</v>
      </c>
      <c r="M10" s="137" t="s">
        <v>178</v>
      </c>
      <c r="N10" s="363">
        <v>81989.36</v>
      </c>
      <c r="O10" s="364"/>
      <c r="P10" s="365">
        <f>N10+O10</f>
        <v>81989.36</v>
      </c>
      <c r="Q10" s="130"/>
      <c r="R10" s="378">
        <v>75161.38</v>
      </c>
      <c r="S10" s="365">
        <f t="shared" ref="S10:S19" si="0">P10-R10</f>
        <v>6827.9799999999959</v>
      </c>
      <c r="T10" s="175"/>
      <c r="U10" s="378">
        <v>3022.52</v>
      </c>
      <c r="V10" s="364"/>
      <c r="W10" s="452">
        <f t="shared" ref="W10:W19" si="1">V10+U10</f>
        <v>3022.52</v>
      </c>
      <c r="X10" s="428">
        <v>0</v>
      </c>
      <c r="Y10" s="135" t="s">
        <v>326</v>
      </c>
    </row>
    <row r="11" spans="1:25" ht="15.75" customHeight="1" x14ac:dyDescent="0.3">
      <c r="A11" s="137">
        <v>4427</v>
      </c>
      <c r="B11" s="135" t="s">
        <v>181</v>
      </c>
      <c r="C11" s="289" t="s">
        <v>232</v>
      </c>
      <c r="D11" s="137" t="s">
        <v>175</v>
      </c>
      <c r="E11" s="137" t="s">
        <v>216</v>
      </c>
      <c r="F11" s="135" t="s">
        <v>183</v>
      </c>
      <c r="G11" s="135" t="s">
        <v>7</v>
      </c>
      <c r="H11" s="318">
        <v>0.05</v>
      </c>
      <c r="I11" s="318">
        <v>0.1265</v>
      </c>
      <c r="J11" s="169">
        <v>45199</v>
      </c>
      <c r="K11" s="169">
        <v>45199</v>
      </c>
      <c r="L11" s="169">
        <v>44201</v>
      </c>
      <c r="M11" s="137" t="s">
        <v>179</v>
      </c>
      <c r="N11" s="363">
        <v>9357.48</v>
      </c>
      <c r="O11" s="364"/>
      <c r="P11" s="365">
        <f t="shared" ref="P11" si="2">N11+O11</f>
        <v>9357.48</v>
      </c>
      <c r="Q11" s="130"/>
      <c r="R11" s="378"/>
      <c r="S11" s="365">
        <f t="shared" si="0"/>
        <v>9357.48</v>
      </c>
      <c r="T11" s="175"/>
      <c r="U11" s="378">
        <v>9357.48</v>
      </c>
      <c r="V11" s="364"/>
      <c r="W11" s="452">
        <f t="shared" si="1"/>
        <v>9357.48</v>
      </c>
      <c r="X11" s="428">
        <f t="shared" ref="X11:X18" si="3">S11-W11</f>
        <v>0</v>
      </c>
      <c r="Y11" s="135" t="s">
        <v>326</v>
      </c>
    </row>
    <row r="12" spans="1:25" ht="15.75" customHeight="1" x14ac:dyDescent="0.3">
      <c r="A12" s="137">
        <v>4429</v>
      </c>
      <c r="B12" s="135" t="s">
        <v>343</v>
      </c>
      <c r="C12" s="289" t="s">
        <v>232</v>
      </c>
      <c r="D12" s="137" t="s">
        <v>175</v>
      </c>
      <c r="E12" s="137" t="s">
        <v>215</v>
      </c>
      <c r="F12" s="135" t="s">
        <v>190</v>
      </c>
      <c r="G12" s="135" t="s">
        <v>7</v>
      </c>
      <c r="H12" s="318">
        <v>0.05</v>
      </c>
      <c r="I12" s="318">
        <v>0.1265</v>
      </c>
      <c r="J12" s="169">
        <v>45199</v>
      </c>
      <c r="K12" s="169">
        <v>45199</v>
      </c>
      <c r="L12" s="169">
        <v>44201</v>
      </c>
      <c r="M12" s="137" t="s">
        <v>200</v>
      </c>
      <c r="N12" s="363">
        <v>754.52</v>
      </c>
      <c r="O12" s="364"/>
      <c r="P12" s="365">
        <f>N12+O12</f>
        <v>754.52</v>
      </c>
      <c r="Q12" s="130"/>
      <c r="R12" s="378"/>
      <c r="S12" s="365">
        <f t="shared" si="0"/>
        <v>754.52</v>
      </c>
      <c r="T12" s="175"/>
      <c r="U12" s="378">
        <v>754.52</v>
      </c>
      <c r="V12" s="364"/>
      <c r="W12" s="452">
        <f t="shared" si="1"/>
        <v>754.52</v>
      </c>
      <c r="X12" s="428">
        <f t="shared" si="3"/>
        <v>0</v>
      </c>
      <c r="Y12" s="135" t="s">
        <v>326</v>
      </c>
    </row>
    <row r="13" spans="1:25" ht="15.75" customHeight="1" x14ac:dyDescent="0.3">
      <c r="A13" s="137" t="s">
        <v>313</v>
      </c>
      <c r="B13" s="135" t="s">
        <v>297</v>
      </c>
      <c r="C13" s="526" t="s">
        <v>185</v>
      </c>
      <c r="D13" s="137" t="s">
        <v>186</v>
      </c>
      <c r="E13" s="137" t="s">
        <v>275</v>
      </c>
      <c r="F13" s="135" t="s">
        <v>276</v>
      </c>
      <c r="G13" s="135" t="s">
        <v>7</v>
      </c>
      <c r="H13" s="318">
        <v>0.05</v>
      </c>
      <c r="I13" s="318">
        <v>0.1265</v>
      </c>
      <c r="J13" s="169">
        <v>45565</v>
      </c>
      <c r="K13" s="169">
        <v>45565</v>
      </c>
      <c r="L13" s="169">
        <v>44279</v>
      </c>
      <c r="M13" s="137" t="s">
        <v>188</v>
      </c>
      <c r="N13" s="363">
        <v>80141.83</v>
      </c>
      <c r="O13" s="364">
        <v>12.55</v>
      </c>
      <c r="P13" s="365">
        <f t="shared" ref="P13:P19" si="4">N13+O13</f>
        <v>80154.38</v>
      </c>
      <c r="Q13" s="527"/>
      <c r="R13" s="378"/>
      <c r="S13" s="365">
        <f t="shared" si="0"/>
        <v>80154.38</v>
      </c>
      <c r="T13" s="175"/>
      <c r="U13" s="378"/>
      <c r="V13" s="364"/>
      <c r="W13" s="452"/>
      <c r="X13" s="428">
        <f t="shared" si="3"/>
        <v>80154.38</v>
      </c>
    </row>
    <row r="14" spans="1:25" ht="15.75" customHeight="1" x14ac:dyDescent="0.3">
      <c r="A14" s="137" t="s">
        <v>304</v>
      </c>
      <c r="B14" s="135" t="s">
        <v>298</v>
      </c>
      <c r="C14" s="526" t="s">
        <v>185</v>
      </c>
      <c r="D14" s="137" t="s">
        <v>186</v>
      </c>
      <c r="E14" s="137" t="s">
        <v>277</v>
      </c>
      <c r="F14" s="135" t="s">
        <v>290</v>
      </c>
      <c r="G14" s="135" t="s">
        <v>7</v>
      </c>
      <c r="H14" s="318">
        <v>0.05</v>
      </c>
      <c r="I14" s="318">
        <v>0.1265</v>
      </c>
      <c r="J14" s="169">
        <v>45565</v>
      </c>
      <c r="K14" s="169">
        <v>45565</v>
      </c>
      <c r="L14" s="169">
        <v>44279</v>
      </c>
      <c r="M14" s="137" t="s">
        <v>244</v>
      </c>
      <c r="N14" s="363">
        <v>4205.6499999999996</v>
      </c>
      <c r="O14" s="364">
        <v>77.489999999999995</v>
      </c>
      <c r="P14" s="365">
        <f t="shared" si="4"/>
        <v>4283.1399999999994</v>
      </c>
      <c r="Q14" s="527"/>
      <c r="R14" s="378"/>
      <c r="S14" s="365">
        <f t="shared" si="0"/>
        <v>4283.1399999999994</v>
      </c>
      <c r="T14" s="175"/>
      <c r="U14" s="378"/>
      <c r="V14" s="364"/>
      <c r="W14" s="452"/>
      <c r="X14" s="428">
        <f t="shared" si="3"/>
        <v>4283.1399999999994</v>
      </c>
    </row>
    <row r="15" spans="1:25" ht="15.75" customHeight="1" x14ac:dyDescent="0.3">
      <c r="A15" s="137" t="s">
        <v>306</v>
      </c>
      <c r="B15" s="135" t="s">
        <v>212</v>
      </c>
      <c r="C15" s="526" t="s">
        <v>185</v>
      </c>
      <c r="D15" s="137" t="s">
        <v>186</v>
      </c>
      <c r="E15" s="137" t="s">
        <v>213</v>
      </c>
      <c r="F15" s="135" t="s">
        <v>187</v>
      </c>
      <c r="G15" s="135" t="s">
        <v>7</v>
      </c>
      <c r="H15" s="318">
        <v>0.05</v>
      </c>
      <c r="I15" s="318">
        <v>0.1265</v>
      </c>
      <c r="J15" s="169">
        <v>45565</v>
      </c>
      <c r="K15" s="169">
        <v>45565</v>
      </c>
      <c r="L15" s="169">
        <v>44279</v>
      </c>
      <c r="M15" s="137" t="s">
        <v>188</v>
      </c>
      <c r="N15" s="363">
        <v>320567.28999999998</v>
      </c>
      <c r="O15" s="364">
        <v>50.22</v>
      </c>
      <c r="P15" s="365">
        <f t="shared" si="4"/>
        <v>320617.50999999995</v>
      </c>
      <c r="Q15" s="527"/>
      <c r="R15" s="378">
        <v>33263.56</v>
      </c>
      <c r="S15" s="365">
        <f t="shared" si="0"/>
        <v>287353.94999999995</v>
      </c>
      <c r="T15" s="175"/>
      <c r="U15" s="378"/>
      <c r="V15" s="364"/>
      <c r="W15" s="452"/>
      <c r="X15" s="428">
        <f t="shared" si="3"/>
        <v>287353.94999999995</v>
      </c>
    </row>
    <row r="16" spans="1:25" ht="15.75" customHeight="1" x14ac:dyDescent="0.3">
      <c r="A16" s="137" t="s">
        <v>307</v>
      </c>
      <c r="B16" s="135" t="s">
        <v>300</v>
      </c>
      <c r="C16" s="526" t="s">
        <v>185</v>
      </c>
      <c r="D16" s="137" t="s">
        <v>186</v>
      </c>
      <c r="E16" s="137" t="s">
        <v>281</v>
      </c>
      <c r="F16" s="135" t="s">
        <v>282</v>
      </c>
      <c r="G16" s="135" t="s">
        <v>7</v>
      </c>
      <c r="H16" s="318">
        <v>0.05</v>
      </c>
      <c r="I16" s="318">
        <v>0.1265</v>
      </c>
      <c r="J16" s="169">
        <v>45565</v>
      </c>
      <c r="K16" s="169">
        <v>45565</v>
      </c>
      <c r="L16" s="169">
        <v>44279</v>
      </c>
      <c r="M16" s="137" t="s">
        <v>283</v>
      </c>
      <c r="N16" s="363">
        <v>5808.34</v>
      </c>
      <c r="O16" s="364"/>
      <c r="P16" s="365">
        <f t="shared" si="4"/>
        <v>5808.34</v>
      </c>
      <c r="Q16" s="527"/>
      <c r="R16" s="378"/>
      <c r="S16" s="365">
        <f t="shared" si="0"/>
        <v>5808.34</v>
      </c>
      <c r="T16" s="175"/>
      <c r="U16" s="378"/>
      <c r="V16" s="364"/>
      <c r="W16" s="452"/>
      <c r="X16" s="428">
        <f t="shared" si="3"/>
        <v>5808.34</v>
      </c>
    </row>
    <row r="17" spans="1:25" ht="15.75" customHeight="1" x14ac:dyDescent="0.3">
      <c r="A17" s="137" t="s">
        <v>308</v>
      </c>
      <c r="B17" s="135" t="s">
        <v>321</v>
      </c>
      <c r="C17" s="526" t="s">
        <v>185</v>
      </c>
      <c r="D17" s="137" t="s">
        <v>186</v>
      </c>
      <c r="E17" s="137" t="s">
        <v>284</v>
      </c>
      <c r="F17" s="135" t="s">
        <v>285</v>
      </c>
      <c r="G17" s="135" t="s">
        <v>7</v>
      </c>
      <c r="H17" s="318">
        <v>0.05</v>
      </c>
      <c r="I17" s="318">
        <v>0.1265</v>
      </c>
      <c r="J17" s="169">
        <v>45565</v>
      </c>
      <c r="K17" s="169">
        <v>45565</v>
      </c>
      <c r="L17" s="169">
        <v>44279</v>
      </c>
      <c r="M17" s="137" t="s">
        <v>286</v>
      </c>
      <c r="N17" s="363">
        <v>3315.31</v>
      </c>
      <c r="O17" s="364"/>
      <c r="P17" s="365">
        <f t="shared" si="4"/>
        <v>3315.31</v>
      </c>
      <c r="Q17" s="527"/>
      <c r="R17" s="378"/>
      <c r="S17" s="365">
        <f t="shared" si="0"/>
        <v>3315.31</v>
      </c>
      <c r="T17" s="175"/>
      <c r="U17" s="378"/>
      <c r="V17" s="364"/>
      <c r="W17" s="452"/>
      <c r="X17" s="428">
        <f t="shared" si="3"/>
        <v>3315.31</v>
      </c>
    </row>
    <row r="18" spans="1:25" ht="15.75" customHeight="1" x14ac:dyDescent="0.3">
      <c r="A18" s="137" t="s">
        <v>309</v>
      </c>
      <c r="B18" s="135" t="s">
        <v>302</v>
      </c>
      <c r="C18" s="526" t="s">
        <v>185</v>
      </c>
      <c r="D18" s="137" t="s">
        <v>186</v>
      </c>
      <c r="E18" s="137" t="s">
        <v>287</v>
      </c>
      <c r="F18" s="135" t="s">
        <v>288</v>
      </c>
      <c r="G18" s="135" t="s">
        <v>7</v>
      </c>
      <c r="H18" s="318">
        <v>0.05</v>
      </c>
      <c r="I18" s="318">
        <v>0.1265</v>
      </c>
      <c r="J18" s="169">
        <v>45565</v>
      </c>
      <c r="K18" s="169">
        <v>45565</v>
      </c>
      <c r="L18" s="169">
        <v>44279</v>
      </c>
      <c r="M18" s="137" t="s">
        <v>289</v>
      </c>
      <c r="N18" s="363">
        <v>11180.33</v>
      </c>
      <c r="O18" s="364"/>
      <c r="P18" s="365">
        <f t="shared" si="4"/>
        <v>11180.33</v>
      </c>
      <c r="Q18" s="527"/>
      <c r="R18" s="378"/>
      <c r="S18" s="365">
        <f t="shared" si="0"/>
        <v>11180.33</v>
      </c>
      <c r="T18" s="175"/>
      <c r="U18" s="378"/>
      <c r="V18" s="364"/>
      <c r="W18" s="452"/>
      <c r="X18" s="428">
        <f t="shared" si="3"/>
        <v>11180.33</v>
      </c>
    </row>
    <row r="19" spans="1:25" ht="15.75" customHeight="1" x14ac:dyDescent="0.3">
      <c r="A19" s="137">
        <v>4464</v>
      </c>
      <c r="B19" s="135" t="s">
        <v>233</v>
      </c>
      <c r="C19" s="289" t="s">
        <v>235</v>
      </c>
      <c r="D19" s="137" t="s">
        <v>175</v>
      </c>
      <c r="E19" s="137" t="s">
        <v>225</v>
      </c>
      <c r="F19" s="135" t="s">
        <v>226</v>
      </c>
      <c r="G19" s="135" t="s">
        <v>7</v>
      </c>
      <c r="H19" s="296">
        <v>0.05</v>
      </c>
      <c r="I19" s="318">
        <v>0.1265</v>
      </c>
      <c r="J19" s="169">
        <v>45199</v>
      </c>
      <c r="K19" s="169">
        <v>45199</v>
      </c>
      <c r="L19" s="169">
        <v>44201</v>
      </c>
      <c r="M19" s="137" t="s">
        <v>234</v>
      </c>
      <c r="N19" s="363">
        <v>49559.17</v>
      </c>
      <c r="O19" s="364"/>
      <c r="P19" s="365">
        <f t="shared" si="4"/>
        <v>49559.17</v>
      </c>
      <c r="Q19" s="130"/>
      <c r="R19" s="378"/>
      <c r="S19" s="365">
        <f t="shared" si="0"/>
        <v>49559.17</v>
      </c>
      <c r="T19" s="175"/>
      <c r="U19" s="409">
        <v>36490.46</v>
      </c>
      <c r="V19" s="380"/>
      <c r="W19" s="453">
        <f t="shared" si="1"/>
        <v>36490.46</v>
      </c>
      <c r="X19" s="428">
        <v>0</v>
      </c>
      <c r="Y19" s="135" t="s">
        <v>326</v>
      </c>
    </row>
    <row r="20" spans="1:25" ht="15.75" customHeight="1" thickBot="1" x14ac:dyDescent="0.35">
      <c r="C20" s="371"/>
      <c r="D20" s="182"/>
      <c r="E20" s="182"/>
      <c r="J20" s="198"/>
      <c r="K20" s="198"/>
      <c r="L20" s="198"/>
      <c r="M20" s="224" t="s">
        <v>38</v>
      </c>
      <c r="N20" s="366">
        <f>SUM(N7:N19)</f>
        <v>880417.96000000008</v>
      </c>
      <c r="O20" s="367">
        <f>SUM(O7:O19)</f>
        <v>140.26</v>
      </c>
      <c r="P20" s="368">
        <f>SUM(P7:P19)</f>
        <v>880558.22</v>
      </c>
      <c r="Q20" s="130"/>
      <c r="R20" s="366">
        <f>SUM(R7:R19)</f>
        <v>108424.94</v>
      </c>
      <c r="S20" s="368">
        <f>SUM(S7:S19)</f>
        <v>772133.27999999991</v>
      </c>
      <c r="T20" s="130"/>
      <c r="U20" s="366">
        <f>SUM(U7:U19)</f>
        <v>148427.26999999999</v>
      </c>
      <c r="V20" s="367">
        <f>SUM(V7:V19)</f>
        <v>0</v>
      </c>
      <c r="W20" s="454">
        <f>SUM(W7:W19)</f>
        <v>148427.26999999999</v>
      </c>
      <c r="X20" s="457">
        <f>SUM(X7:X19)</f>
        <v>606831.84</v>
      </c>
    </row>
    <row r="21" spans="1:25" ht="15.75" customHeight="1" thickTop="1" x14ac:dyDescent="0.3">
      <c r="C21" s="182"/>
      <c r="D21" s="182"/>
      <c r="E21" s="182"/>
      <c r="J21" s="198"/>
      <c r="K21" s="198"/>
      <c r="L21" s="198"/>
      <c r="M21" s="224"/>
      <c r="N21" s="171"/>
      <c r="O21" s="171"/>
      <c r="P21" s="171"/>
      <c r="R21" s="171"/>
      <c r="S21" s="171"/>
      <c r="T21" s="170"/>
    </row>
    <row r="22" spans="1:25" ht="15.75" customHeight="1" x14ac:dyDescent="0.3">
      <c r="C22" s="182"/>
      <c r="D22" s="182"/>
      <c r="E22" s="182"/>
      <c r="J22" s="198"/>
      <c r="K22" s="198"/>
      <c r="L22" s="198"/>
      <c r="M22" s="224"/>
      <c r="N22" s="171"/>
      <c r="O22" s="171"/>
      <c r="P22" s="171"/>
      <c r="R22" s="171"/>
      <c r="S22" s="171"/>
      <c r="T22" s="170"/>
    </row>
    <row r="23" spans="1:25" ht="15.75" customHeight="1" x14ac:dyDescent="0.3">
      <c r="B23" s="132" t="s">
        <v>111</v>
      </c>
      <c r="C23" s="182"/>
      <c r="D23" s="182"/>
      <c r="E23" s="182"/>
      <c r="M23" s="224"/>
      <c r="N23" s="171"/>
      <c r="O23" s="171"/>
      <c r="P23" s="171"/>
      <c r="R23" s="171"/>
      <c r="S23" s="170"/>
      <c r="T23" s="170"/>
      <c r="U23" s="141"/>
    </row>
    <row r="24" spans="1:25" ht="15.75" customHeight="1" x14ac:dyDescent="0.3">
      <c r="B24" s="596" t="s">
        <v>253</v>
      </c>
      <c r="C24" s="596"/>
      <c r="D24" s="596"/>
      <c r="E24" s="596"/>
      <c r="F24" s="596"/>
      <c r="G24" s="596"/>
      <c r="H24" s="176"/>
      <c r="I24" s="176"/>
      <c r="J24" s="176"/>
      <c r="M24" s="224"/>
      <c r="N24" s="171"/>
      <c r="O24" s="171"/>
      <c r="P24" s="171"/>
      <c r="R24" s="171"/>
      <c r="S24" s="170"/>
      <c r="T24" s="170"/>
      <c r="U24" s="141"/>
    </row>
    <row r="25" spans="1:25" ht="15.75" customHeight="1" x14ac:dyDescent="0.3">
      <c r="C25" s="182"/>
      <c r="D25" s="182"/>
      <c r="E25" s="182"/>
      <c r="M25" s="224"/>
      <c r="N25" s="171"/>
      <c r="O25" s="171"/>
      <c r="P25" s="171"/>
      <c r="R25" s="171"/>
      <c r="S25" s="170"/>
      <c r="T25" s="170"/>
      <c r="U25" s="141"/>
    </row>
    <row r="26" spans="1:25" ht="15.75" customHeight="1" x14ac:dyDescent="0.3">
      <c r="B26" s="596" t="s">
        <v>115</v>
      </c>
      <c r="C26" s="596"/>
      <c r="D26" s="596"/>
      <c r="E26" s="596"/>
      <c r="F26" s="596"/>
      <c r="G26" s="596"/>
      <c r="H26" s="176"/>
      <c r="I26" s="176"/>
      <c r="J26" s="176"/>
      <c r="M26" s="224"/>
      <c r="N26" s="171"/>
      <c r="O26" s="171"/>
      <c r="P26" s="171"/>
      <c r="R26" s="171"/>
      <c r="S26" s="170"/>
      <c r="T26" s="170"/>
      <c r="U26" s="141"/>
    </row>
    <row r="27" spans="1:25" ht="15.75" customHeight="1" x14ac:dyDescent="0.3">
      <c r="B27" s="176"/>
      <c r="C27" s="176"/>
      <c r="D27" s="176"/>
      <c r="E27" s="176"/>
      <c r="F27" s="176"/>
      <c r="G27" s="176"/>
      <c r="H27" s="176"/>
      <c r="I27" s="176"/>
      <c r="J27" s="176"/>
      <c r="M27" s="224"/>
      <c r="N27" s="171"/>
      <c r="O27" s="171"/>
      <c r="P27" s="171"/>
      <c r="R27" s="171"/>
      <c r="S27" s="170"/>
      <c r="T27" s="170"/>
      <c r="U27" s="141"/>
    </row>
    <row r="28" spans="1:25" ht="15.75" customHeight="1" x14ac:dyDescent="0.3">
      <c r="B28" s="596" t="s">
        <v>136</v>
      </c>
      <c r="C28" s="596"/>
      <c r="D28" s="596"/>
      <c r="E28" s="596"/>
      <c r="F28" s="596"/>
      <c r="G28" s="596"/>
      <c r="H28" s="176"/>
      <c r="I28" s="176"/>
      <c r="J28" s="176"/>
      <c r="M28" s="224"/>
      <c r="N28" s="171"/>
      <c r="O28" s="171"/>
      <c r="P28" s="171"/>
      <c r="R28" s="171"/>
      <c r="S28" s="170"/>
      <c r="T28" s="170"/>
      <c r="U28" s="141"/>
    </row>
    <row r="29" spans="1:25" ht="15.75" customHeight="1" x14ac:dyDescent="0.3">
      <c r="B29" s="609" t="s">
        <v>135</v>
      </c>
      <c r="C29" s="596"/>
      <c r="D29" s="596"/>
      <c r="E29" s="596"/>
      <c r="F29" s="596"/>
      <c r="G29" s="596"/>
      <c r="H29" s="176"/>
      <c r="I29" s="176"/>
      <c r="J29" s="176"/>
      <c r="M29" s="224"/>
      <c r="N29" s="171"/>
      <c r="O29" s="171"/>
      <c r="P29" s="171"/>
      <c r="R29" s="171"/>
      <c r="S29" s="170"/>
      <c r="T29" s="170"/>
      <c r="U29" s="141"/>
    </row>
    <row r="30" spans="1:25" ht="15.75" customHeight="1" x14ac:dyDescent="0.3">
      <c r="B30" s="176"/>
      <c r="C30" s="176"/>
      <c r="D30" s="176"/>
      <c r="E30" s="176"/>
      <c r="F30" s="176"/>
      <c r="G30" s="176"/>
      <c r="H30" s="176"/>
      <c r="I30" s="176"/>
      <c r="J30" s="176"/>
      <c r="M30" s="224"/>
      <c r="N30" s="171"/>
      <c r="O30" s="171"/>
      <c r="P30" s="171"/>
      <c r="R30" s="171"/>
      <c r="S30" s="170"/>
      <c r="T30" s="170"/>
      <c r="U30" s="141"/>
    </row>
    <row r="31" spans="1:25" ht="15.75" customHeight="1" x14ac:dyDescent="0.3">
      <c r="B31" s="131" t="s">
        <v>98</v>
      </c>
      <c r="C31" s="180" t="s">
        <v>101</v>
      </c>
      <c r="D31" s="180" t="s">
        <v>102</v>
      </c>
      <c r="E31" s="180"/>
      <c r="F31" s="176"/>
      <c r="G31" s="176"/>
      <c r="H31" s="176"/>
      <c r="I31" s="176"/>
      <c r="J31" s="176"/>
      <c r="M31" s="224"/>
      <c r="N31" s="171"/>
      <c r="O31" s="171"/>
      <c r="P31" s="171"/>
      <c r="R31" s="171"/>
      <c r="S31" s="170"/>
      <c r="T31" s="170"/>
      <c r="U31" s="141"/>
    </row>
    <row r="32" spans="1:25" ht="15.75" customHeight="1" x14ac:dyDescent="0.3">
      <c r="B32" s="135" t="s">
        <v>99</v>
      </c>
      <c r="C32" s="182" t="s">
        <v>207</v>
      </c>
      <c r="D32" s="182" t="s">
        <v>105</v>
      </c>
      <c r="E32" s="182"/>
      <c r="F32" s="176"/>
      <c r="G32" s="176"/>
      <c r="H32" s="176"/>
      <c r="I32" s="176"/>
      <c r="J32" s="176"/>
      <c r="M32" s="224"/>
      <c r="N32" s="171"/>
      <c r="O32" s="171"/>
      <c r="P32" s="171"/>
      <c r="R32" s="171"/>
      <c r="S32" s="170"/>
      <c r="T32" s="170"/>
      <c r="U32" s="141"/>
    </row>
    <row r="33" spans="2:21" ht="15.75" customHeight="1" x14ac:dyDescent="0.3">
      <c r="B33" s="135" t="s">
        <v>237</v>
      </c>
      <c r="C33" s="182" t="s">
        <v>205</v>
      </c>
      <c r="D33" s="182" t="s">
        <v>206</v>
      </c>
      <c r="E33" s="182"/>
      <c r="M33" s="224"/>
      <c r="N33" s="171"/>
      <c r="O33" s="171"/>
      <c r="P33" s="171"/>
      <c r="R33" s="171"/>
      <c r="S33" s="170"/>
      <c r="T33" s="170"/>
      <c r="U33" s="141"/>
    </row>
    <row r="34" spans="2:21" ht="15.75" customHeight="1" x14ac:dyDescent="0.3">
      <c r="B34" s="135" t="s">
        <v>238</v>
      </c>
      <c r="C34" s="182" t="s">
        <v>205</v>
      </c>
      <c r="D34" s="182" t="s">
        <v>206</v>
      </c>
      <c r="E34" s="182"/>
      <c r="M34" s="224"/>
      <c r="N34" s="171"/>
      <c r="O34" s="171"/>
      <c r="P34" s="171"/>
      <c r="R34" s="171"/>
      <c r="S34" s="170"/>
      <c r="T34" s="170"/>
      <c r="U34" s="141"/>
    </row>
    <row r="35" spans="2:21" ht="15.75" customHeight="1" x14ac:dyDescent="0.3">
      <c r="C35" s="182"/>
      <c r="D35" s="182"/>
      <c r="E35" s="182"/>
      <c r="M35" s="224"/>
      <c r="N35" s="171"/>
      <c r="O35" s="171"/>
      <c r="P35" s="171"/>
      <c r="R35" s="171"/>
      <c r="S35" s="170"/>
      <c r="T35" s="170"/>
      <c r="U35" s="141"/>
    </row>
    <row r="36" spans="2:21" ht="15.75" customHeight="1" x14ac:dyDescent="0.3">
      <c r="B36" s="592" t="s">
        <v>269</v>
      </c>
      <c r="C36" s="592"/>
      <c r="D36" s="592"/>
      <c r="E36" s="592"/>
      <c r="F36" s="592"/>
      <c r="G36" s="592"/>
      <c r="H36" s="592"/>
      <c r="I36" s="592"/>
      <c r="M36" s="224"/>
      <c r="N36" s="171"/>
      <c r="O36" s="171"/>
      <c r="P36" s="171"/>
      <c r="R36" s="171"/>
      <c r="S36" s="170"/>
      <c r="T36" s="170"/>
      <c r="U36" s="141"/>
    </row>
    <row r="37" spans="2:21" ht="15.75" customHeight="1" x14ac:dyDescent="0.3">
      <c r="B37" s="128" t="s">
        <v>270</v>
      </c>
      <c r="C37" s="182"/>
      <c r="D37" s="182"/>
      <c r="E37" s="182"/>
      <c r="J37" s="141"/>
      <c r="K37" s="141"/>
      <c r="L37" s="141"/>
      <c r="M37" s="141"/>
      <c r="N37" s="141"/>
      <c r="O37" s="141"/>
      <c r="P37" s="141"/>
      <c r="Q37" s="141"/>
      <c r="R37" s="141"/>
      <c r="S37" s="141"/>
      <c r="T37" s="141"/>
      <c r="U37" s="141"/>
    </row>
    <row r="38" spans="2:21" ht="15.75" customHeight="1" x14ac:dyDescent="0.3">
      <c r="B38" s="141"/>
      <c r="C38" s="205"/>
      <c r="D38" s="205"/>
      <c r="E38" s="205"/>
      <c r="F38" s="141"/>
      <c r="G38" s="141"/>
      <c r="H38" s="141"/>
      <c r="I38" s="141"/>
      <c r="J38" s="141"/>
      <c r="K38" s="141"/>
      <c r="L38" s="141"/>
      <c r="M38" s="141"/>
      <c r="N38" s="141"/>
      <c r="O38" s="141"/>
      <c r="P38" s="141"/>
      <c r="Q38" s="141"/>
      <c r="R38" s="141"/>
      <c r="S38" s="141"/>
      <c r="T38" s="253"/>
    </row>
    <row r="39" spans="2:21" ht="15.75" customHeight="1" x14ac:dyDescent="0.3">
      <c r="B39" s="184"/>
      <c r="C39" s="184"/>
      <c r="D39" s="184"/>
      <c r="E39" s="184"/>
      <c r="F39" s="184"/>
      <c r="G39" s="184"/>
      <c r="H39" s="184"/>
      <c r="I39" s="184"/>
      <c r="J39" s="184"/>
      <c r="K39" s="184"/>
      <c r="L39" s="184"/>
      <c r="M39" s="184"/>
      <c r="N39" s="184"/>
      <c r="O39" s="184"/>
      <c r="P39" s="184"/>
      <c r="Q39" s="184"/>
      <c r="R39" s="297" t="s">
        <v>256</v>
      </c>
      <c r="S39" s="187"/>
      <c r="T39" s="308"/>
    </row>
    <row r="40" spans="2:21" ht="15.75" customHeight="1" x14ac:dyDescent="0.3">
      <c r="B40" s="188" t="s">
        <v>255</v>
      </c>
      <c r="C40" s="190" t="s">
        <v>2</v>
      </c>
      <c r="D40" s="190"/>
      <c r="E40" s="190"/>
      <c r="F40" s="190" t="s">
        <v>34</v>
      </c>
      <c r="G40" s="190" t="s">
        <v>35</v>
      </c>
      <c r="H40" s="190"/>
      <c r="I40" s="190"/>
      <c r="J40" s="190"/>
      <c r="K40" s="190"/>
      <c r="L40" s="190"/>
      <c r="M40" s="190" t="s">
        <v>36</v>
      </c>
      <c r="N40" s="190" t="s">
        <v>37</v>
      </c>
      <c r="O40" s="191"/>
      <c r="P40" s="191"/>
      <c r="Q40" s="191"/>
      <c r="R40" s="192" t="s">
        <v>81</v>
      </c>
      <c r="S40" s="193"/>
      <c r="T40" s="299"/>
    </row>
    <row r="41" spans="2:21" ht="15.75" customHeight="1" x14ac:dyDescent="0.3">
      <c r="B41" s="194"/>
      <c r="C41" s="514"/>
      <c r="D41" s="514"/>
      <c r="E41" s="514"/>
      <c r="F41" s="514"/>
      <c r="G41" s="514"/>
      <c r="H41" s="514"/>
      <c r="I41" s="514"/>
      <c r="J41" s="514"/>
      <c r="K41" s="514"/>
      <c r="L41" s="514"/>
      <c r="M41" s="514"/>
      <c r="N41" s="514"/>
      <c r="O41" s="196"/>
      <c r="P41" s="196"/>
      <c r="Q41" s="196"/>
      <c r="R41" s="141"/>
      <c r="S41" s="197"/>
      <c r="T41" s="197"/>
    </row>
    <row r="42" spans="2:21" ht="15.75" customHeight="1" x14ac:dyDescent="0.3">
      <c r="B42" s="194"/>
      <c r="C42" s="514"/>
      <c r="D42" s="514"/>
      <c r="E42" s="514"/>
      <c r="F42" s="514"/>
      <c r="G42" s="514"/>
      <c r="H42" s="514"/>
      <c r="I42" s="514"/>
      <c r="J42" s="514"/>
      <c r="K42" s="514"/>
      <c r="L42" s="514"/>
      <c r="M42" s="514"/>
      <c r="N42" s="514"/>
      <c r="O42" s="196"/>
      <c r="P42" s="196"/>
      <c r="Q42" s="196"/>
      <c r="R42" s="141"/>
      <c r="S42" s="197"/>
      <c r="T42" s="197"/>
    </row>
    <row r="43" spans="2:21" ht="15.75" customHeight="1" x14ac:dyDescent="0.3">
      <c r="B43" s="194"/>
      <c r="C43" s="514"/>
      <c r="D43" s="514"/>
      <c r="E43" s="514"/>
      <c r="F43" s="514"/>
      <c r="G43" s="514"/>
      <c r="H43" s="514"/>
      <c r="I43" s="514"/>
      <c r="J43" s="514"/>
      <c r="K43" s="514"/>
      <c r="L43" s="514"/>
      <c r="M43" s="514"/>
      <c r="N43" s="514"/>
      <c r="O43" s="196"/>
      <c r="P43" s="196"/>
      <c r="Q43" s="196"/>
      <c r="R43" s="141"/>
      <c r="S43" s="197"/>
      <c r="T43" s="197"/>
    </row>
    <row r="44" spans="2:21" ht="15.75" customHeight="1" x14ac:dyDescent="0.3">
      <c r="B44" s="194"/>
      <c r="C44" s="514"/>
      <c r="D44" s="514"/>
      <c r="E44" s="514"/>
      <c r="F44" s="514"/>
      <c r="G44" s="514"/>
      <c r="H44" s="514"/>
      <c r="I44" s="514"/>
      <c r="J44" s="514"/>
      <c r="K44" s="514"/>
      <c r="L44" s="514"/>
      <c r="M44" s="514"/>
      <c r="N44" s="514"/>
      <c r="O44" s="196"/>
      <c r="P44" s="196"/>
      <c r="Q44" s="196"/>
      <c r="R44" s="141"/>
      <c r="S44" s="197"/>
      <c r="T44" s="197"/>
    </row>
    <row r="45" spans="2:21" ht="15.75" customHeight="1" x14ac:dyDescent="0.3">
      <c r="B45" s="194"/>
      <c r="C45" s="514"/>
      <c r="D45" s="514"/>
      <c r="E45" s="514"/>
      <c r="F45" s="514"/>
      <c r="G45" s="514"/>
      <c r="H45" s="514"/>
      <c r="I45" s="514"/>
      <c r="J45" s="514"/>
      <c r="K45" s="514"/>
      <c r="L45" s="514"/>
      <c r="M45" s="514"/>
      <c r="N45" s="514"/>
      <c r="O45" s="196"/>
      <c r="P45" s="196"/>
      <c r="Q45" s="196"/>
      <c r="R45" s="141"/>
      <c r="S45" s="197"/>
      <c r="T45" s="197"/>
    </row>
    <row r="46" spans="2:21" ht="15.75" customHeight="1" x14ac:dyDescent="0.3">
      <c r="B46" s="194"/>
      <c r="C46" s="514"/>
      <c r="D46" s="514"/>
      <c r="E46" s="514"/>
      <c r="F46" s="514"/>
      <c r="G46" s="514"/>
      <c r="H46" s="514"/>
      <c r="I46" s="514"/>
      <c r="J46" s="514"/>
      <c r="K46" s="514"/>
      <c r="L46" s="514"/>
      <c r="M46" s="514"/>
      <c r="N46" s="514"/>
      <c r="O46" s="196"/>
      <c r="P46" s="196"/>
      <c r="Q46" s="196"/>
      <c r="R46" s="141"/>
      <c r="S46" s="197"/>
      <c r="T46" s="197"/>
    </row>
    <row r="47" spans="2:21" ht="15.75" customHeight="1" x14ac:dyDescent="0.3">
      <c r="B47" s="194"/>
      <c r="C47" s="514"/>
      <c r="D47" s="514"/>
      <c r="E47" s="514"/>
      <c r="F47" s="514"/>
      <c r="G47" s="514"/>
      <c r="H47" s="514"/>
      <c r="I47" s="514"/>
      <c r="J47" s="514"/>
      <c r="K47" s="514"/>
      <c r="L47" s="514"/>
      <c r="M47" s="514"/>
      <c r="N47" s="514"/>
      <c r="O47" s="196"/>
      <c r="P47" s="196"/>
      <c r="Q47" s="196"/>
      <c r="R47" s="141"/>
      <c r="S47" s="197"/>
      <c r="T47" s="197"/>
    </row>
    <row r="48" spans="2:21" ht="15.75" customHeight="1" x14ac:dyDescent="0.3">
      <c r="B48" s="210"/>
      <c r="C48" s="211"/>
      <c r="D48" s="211"/>
      <c r="E48" s="211"/>
      <c r="F48" s="212"/>
      <c r="G48" s="213"/>
      <c r="H48" s="213"/>
      <c r="I48" s="213"/>
      <c r="J48" s="213"/>
      <c r="K48" s="213"/>
      <c r="L48" s="213"/>
      <c r="M48" s="163"/>
      <c r="N48" s="209"/>
    </row>
    <row r="49" spans="2:23" ht="15.75" customHeight="1" x14ac:dyDescent="0.3">
      <c r="B49" s="210"/>
      <c r="C49" s="211"/>
      <c r="D49" s="211"/>
      <c r="E49" s="211"/>
      <c r="F49" s="212"/>
      <c r="G49" s="213"/>
      <c r="H49" s="213"/>
      <c r="I49" s="213"/>
      <c r="J49" s="213"/>
      <c r="K49" s="213"/>
      <c r="L49" s="213"/>
      <c r="M49" s="163"/>
      <c r="N49" s="209"/>
    </row>
    <row r="50" spans="2:23" ht="15.75" customHeight="1" x14ac:dyDescent="0.3">
      <c r="B50" s="210"/>
      <c r="C50" s="211"/>
      <c r="D50" s="211"/>
      <c r="E50" s="211"/>
      <c r="F50" s="212"/>
      <c r="G50" s="213"/>
      <c r="H50" s="213"/>
      <c r="I50" s="213"/>
      <c r="J50" s="213"/>
      <c r="K50" s="213"/>
      <c r="L50" s="213"/>
      <c r="M50" s="163"/>
      <c r="N50" s="214"/>
      <c r="O50" s="215"/>
      <c r="P50" s="215"/>
      <c r="Q50" s="215"/>
    </row>
    <row r="51" spans="2:23" ht="15.75" customHeight="1" x14ac:dyDescent="0.3">
      <c r="B51" s="210"/>
      <c r="C51" s="211"/>
      <c r="D51" s="211"/>
      <c r="E51" s="211"/>
      <c r="F51" s="212"/>
      <c r="G51" s="213"/>
      <c r="H51" s="213"/>
      <c r="I51" s="213"/>
      <c r="J51" s="213"/>
      <c r="K51" s="213"/>
      <c r="L51" s="213"/>
      <c r="M51" s="163"/>
      <c r="N51" s="214"/>
      <c r="O51" s="215"/>
      <c r="P51" s="215"/>
      <c r="Q51" s="215"/>
      <c r="R51" s="144"/>
      <c r="S51" s="144"/>
      <c r="T51" s="144"/>
    </row>
    <row r="52" spans="2:23" ht="15.75" customHeight="1" x14ac:dyDescent="0.3">
      <c r="B52" s="235"/>
      <c r="C52" s="230"/>
      <c r="D52" s="230"/>
      <c r="E52" s="230"/>
      <c r="F52" s="212"/>
      <c r="G52" s="236"/>
      <c r="H52" s="236"/>
      <c r="I52" s="236"/>
      <c r="J52" s="236"/>
      <c r="K52" s="236"/>
      <c r="L52" s="236"/>
      <c r="M52" s="232"/>
      <c r="N52" s="209"/>
      <c r="O52" s="237"/>
      <c r="P52" s="165"/>
      <c r="Q52" s="147"/>
      <c r="R52" s="144"/>
      <c r="S52" s="144"/>
      <c r="T52" s="165"/>
      <c r="V52" s="427" t="s">
        <v>230</v>
      </c>
      <c r="W52" s="171">
        <f>W20</f>
        <v>148427.26999999999</v>
      </c>
    </row>
    <row r="53" spans="2:23" ht="15.75" customHeight="1" x14ac:dyDescent="0.3">
      <c r="B53" s="235"/>
      <c r="C53" s="230"/>
      <c r="D53" s="230"/>
      <c r="E53" s="230"/>
      <c r="F53" s="212"/>
      <c r="G53" s="236"/>
      <c r="H53" s="236"/>
      <c r="I53" s="236"/>
      <c r="J53" s="236"/>
      <c r="K53" s="236"/>
      <c r="L53" s="236"/>
      <c r="M53" s="232"/>
      <c r="N53" s="209"/>
      <c r="O53" s="237"/>
      <c r="P53" s="243"/>
      <c r="Q53" s="147"/>
      <c r="R53" s="144"/>
      <c r="S53" s="144"/>
      <c r="T53" s="144"/>
    </row>
    <row r="54" spans="2:23" ht="15.75" customHeight="1" x14ac:dyDescent="0.3">
      <c r="B54" s="235"/>
      <c r="C54" s="230"/>
      <c r="D54" s="230"/>
      <c r="E54" s="230"/>
      <c r="F54" s="212"/>
      <c r="G54" s="236"/>
      <c r="H54" s="236"/>
      <c r="I54" s="236"/>
      <c r="J54" s="236"/>
      <c r="K54" s="236"/>
      <c r="L54" s="236"/>
      <c r="M54" s="232"/>
      <c r="N54" s="209"/>
      <c r="O54" s="237"/>
      <c r="P54" s="237"/>
      <c r="Q54" s="141"/>
    </row>
    <row r="55" spans="2:23" ht="15.75" customHeight="1" x14ac:dyDescent="0.3">
      <c r="B55" s="235"/>
      <c r="C55" s="230"/>
      <c r="D55" s="230"/>
      <c r="E55" s="230"/>
      <c r="F55" s="212"/>
      <c r="G55" s="236"/>
      <c r="H55" s="236"/>
      <c r="I55" s="236"/>
      <c r="J55" s="236"/>
      <c r="K55" s="236"/>
      <c r="L55" s="236"/>
      <c r="M55" s="238"/>
      <c r="N55" s="214"/>
      <c r="O55" s="237"/>
      <c r="P55" s="237"/>
      <c r="Q55" s="141"/>
    </row>
    <row r="56" spans="2:23" ht="15.75" customHeight="1" x14ac:dyDescent="0.3"/>
    <row r="57" spans="2:23" ht="15.75" customHeight="1" x14ac:dyDescent="0.3">
      <c r="F57" s="172"/>
      <c r="G57" s="240"/>
      <c r="H57" s="240"/>
      <c r="I57" s="240"/>
      <c r="J57" s="240"/>
      <c r="K57" s="240"/>
      <c r="L57" s="240"/>
    </row>
    <row r="58" spans="2:23" ht="15.75" customHeight="1" x14ac:dyDescent="0.3"/>
    <row r="59" spans="2:23" ht="15.75" customHeight="1" x14ac:dyDescent="0.3"/>
    <row r="60" spans="2:23" ht="15.75" customHeight="1" x14ac:dyDescent="0.3"/>
    <row r="61" spans="2:23" ht="15.75" customHeight="1" x14ac:dyDescent="0.3">
      <c r="W61" s="171"/>
    </row>
    <row r="62" spans="2:23" ht="15.75" customHeight="1" x14ac:dyDescent="0.3"/>
    <row r="63" spans="2:23" ht="15.75" customHeight="1" x14ac:dyDescent="0.3"/>
    <row r="64" spans="2:23" ht="15.75" customHeight="1" x14ac:dyDescent="0.3"/>
    <row r="65" ht="15.75" customHeight="1" x14ac:dyDescent="0.3"/>
    <row r="66" ht="15.75" customHeight="1" x14ac:dyDescent="0.3"/>
    <row r="67" ht="15.75" customHeight="1" x14ac:dyDescent="0.3"/>
  </sheetData>
  <mergeCells count="7">
    <mergeCell ref="U4:W4"/>
    <mergeCell ref="U5:W5"/>
    <mergeCell ref="B36:I36"/>
    <mergeCell ref="B29:G29"/>
    <mergeCell ref="B24:G24"/>
    <mergeCell ref="B26:G26"/>
    <mergeCell ref="B28:G28"/>
  </mergeCells>
  <conditionalFormatting sqref="A7:P7 A10:P19 N8:P9 R7:S19 U7:X19">
    <cfRule type="expression" dxfId="140" priority="6">
      <formula>MOD(ROW(),2)=0</formula>
    </cfRule>
  </conditionalFormatting>
  <conditionalFormatting sqref="A8:A9">
    <cfRule type="expression" dxfId="139" priority="4">
      <formula>MOD(ROW(),2)=0</formula>
    </cfRule>
  </conditionalFormatting>
  <conditionalFormatting sqref="B8:E9 J8:M9 G8:G9">
    <cfRule type="expression" dxfId="138" priority="3">
      <formula>MOD(ROW(),2)=0</formula>
    </cfRule>
  </conditionalFormatting>
  <conditionalFormatting sqref="H8:I9">
    <cfRule type="expression" dxfId="137" priority="2">
      <formula>MOD(ROW(),2)=0</formula>
    </cfRule>
  </conditionalFormatting>
  <conditionalFormatting sqref="F8:F9">
    <cfRule type="expression" dxfId="136" priority="1">
      <formula>MOD(ROW(),2)=0</formula>
    </cfRule>
  </conditionalFormatting>
  <hyperlinks>
    <hyperlink ref="B29" r:id="rId1" xr:uid="{00000000-0004-0000-1900-000000000000}"/>
  </hyperlinks>
  <printOptions horizontalCentered="1" gridLines="1"/>
  <pageMargins left="0" right="0" top="0.75" bottom="0.75" header="0.3" footer="0.3"/>
  <pageSetup scale="51" orientation="landscape" horizontalDpi="1200" verticalDpi="1200"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CCFFCC"/>
    <pageSetUpPr fitToPage="1"/>
  </sheetPr>
  <dimension ref="A1:Y67"/>
  <sheetViews>
    <sheetView showGridLines="0" zoomScale="80" zoomScaleNormal="80" workbookViewId="0">
      <pane xSplit="2" ySplit="6" topLeftCell="L7" activePane="bottomRight" state="frozen"/>
      <selection pane="topRight" activeCell="C1" sqref="C1"/>
      <selection pane="bottomLeft" activeCell="A7" sqref="A7"/>
      <selection pane="bottomRight" activeCell="X28" sqref="X28"/>
    </sheetView>
  </sheetViews>
  <sheetFormatPr defaultColWidth="9.109375" defaultRowHeight="14.4" x14ac:dyDescent="0.3"/>
  <cols>
    <col min="1" max="1" width="7.88671875" style="135" customWidth="1"/>
    <col min="2" max="2" width="70.6640625" style="135" customWidth="1"/>
    <col min="3" max="3" width="25.109375" style="135" customWidth="1"/>
    <col min="4" max="4" width="14.33203125" style="135" bestFit="1" customWidth="1"/>
    <col min="5" max="5" width="10.5546875" style="135" customWidth="1"/>
    <col min="6" max="6" width="19.44140625" style="137" bestFit="1" customWidth="1"/>
    <col min="7" max="7" width="22.33203125" style="135" bestFit="1" customWidth="1"/>
    <col min="8" max="8" width="10.5546875" style="135" customWidth="1"/>
    <col min="9" max="9" width="12.5546875" style="135" customWidth="1"/>
    <col min="10" max="10" width="13.44140625" style="135" customWidth="1"/>
    <col min="11" max="11" width="15.44140625" style="135" customWidth="1"/>
    <col min="12" max="12" width="10.5546875" style="135" customWidth="1"/>
    <col min="13" max="13" width="19.33203125" style="135" bestFit="1" customWidth="1"/>
    <col min="14" max="14" width="14" style="135" bestFit="1" customWidth="1"/>
    <col min="15" max="15" width="13.6640625" style="135" customWidth="1"/>
    <col min="16" max="16" width="14" style="135" bestFit="1" customWidth="1"/>
    <col min="17" max="17" width="3.109375" style="135" customWidth="1"/>
    <col min="18" max="18" width="15.88671875" style="135" customWidth="1"/>
    <col min="19" max="19" width="14.109375" style="135" customWidth="1"/>
    <col min="20" max="20" width="4.33203125" style="135" customWidth="1"/>
    <col min="21" max="21" width="13.44140625" style="135" bestFit="1" customWidth="1"/>
    <col min="22" max="22" width="14.88671875" style="135" bestFit="1" customWidth="1"/>
    <col min="23" max="23" width="13.44140625" style="135" bestFit="1" customWidth="1"/>
    <col min="24" max="24" width="14.33203125" style="135" customWidth="1"/>
    <col min="25" max="16384" width="9.109375" style="135"/>
  </cols>
  <sheetData>
    <row r="1" spans="1:25" ht="15.75" customHeight="1" x14ac:dyDescent="0.3">
      <c r="A1" s="132" t="s">
        <v>17</v>
      </c>
      <c r="C1" s="144"/>
      <c r="T1" s="141"/>
    </row>
    <row r="2" spans="1:25" ht="15.75" customHeight="1" x14ac:dyDescent="0.3">
      <c r="A2" s="138" t="str">
        <f>'#3924 PB Maritime Acd Second '!A2</f>
        <v>Federal Grant Allocations/Reimbursements as of: 03/31/2024</v>
      </c>
      <c r="B2" s="199"/>
      <c r="N2" s="140"/>
      <c r="O2" s="140"/>
      <c r="Q2" s="141"/>
      <c r="R2" s="141"/>
      <c r="S2" s="141"/>
      <c r="T2" s="141"/>
    </row>
    <row r="3" spans="1:25" ht="15.75" customHeight="1" x14ac:dyDescent="0.3">
      <c r="A3" s="142" t="s">
        <v>46</v>
      </c>
      <c r="B3" s="132"/>
      <c r="D3" s="132"/>
      <c r="E3" s="132"/>
      <c r="F3" s="131"/>
      <c r="Q3" s="141"/>
      <c r="R3" s="141"/>
      <c r="S3" s="141"/>
      <c r="T3" s="141"/>
      <c r="U3" s="136"/>
      <c r="V3" s="143"/>
    </row>
    <row r="4" spans="1:25" ht="15.75" customHeight="1" x14ac:dyDescent="0.3">
      <c r="A4" s="132" t="s">
        <v>143</v>
      </c>
      <c r="N4" s="145"/>
      <c r="O4" s="145"/>
      <c r="P4" s="145"/>
      <c r="Q4" s="146"/>
      <c r="R4" s="141"/>
      <c r="S4" s="141"/>
      <c r="T4" s="146"/>
      <c r="U4" s="594" t="s">
        <v>263</v>
      </c>
      <c r="V4" s="594"/>
      <c r="W4" s="594"/>
      <c r="X4" s="147"/>
    </row>
    <row r="5" spans="1:25" ht="15" thickBot="1" x14ac:dyDescent="0.35">
      <c r="H5" s="148"/>
      <c r="I5" s="148"/>
      <c r="N5" s="145"/>
      <c r="O5" s="145"/>
      <c r="P5" s="145"/>
      <c r="Q5" s="146"/>
      <c r="R5" s="150"/>
      <c r="S5" s="150"/>
      <c r="T5" s="146"/>
      <c r="U5" s="597"/>
      <c r="V5" s="597"/>
      <c r="W5" s="597"/>
      <c r="X5" s="151"/>
    </row>
    <row r="6" spans="1:25" ht="85.5" customHeight="1"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256" t="s">
        <v>5</v>
      </c>
      <c r="N6" s="348" t="s">
        <v>220</v>
      </c>
      <c r="O6" s="349" t="s">
        <v>221</v>
      </c>
      <c r="P6" s="350" t="s">
        <v>222</v>
      </c>
      <c r="Q6" s="145"/>
      <c r="R6" s="154" t="s">
        <v>264</v>
      </c>
      <c r="S6" s="155" t="s">
        <v>265</v>
      </c>
      <c r="T6" s="200"/>
      <c r="U6" s="345" t="s">
        <v>223</v>
      </c>
      <c r="V6" s="346" t="s">
        <v>251</v>
      </c>
      <c r="W6" s="347" t="s">
        <v>252</v>
      </c>
      <c r="X6" s="159" t="str">
        <f>'#3924 PB Maritime Acd Second '!X6</f>
        <v>Available Budget as of 03/31/2024</v>
      </c>
    </row>
    <row r="7" spans="1:25" ht="15.75" customHeight="1" x14ac:dyDescent="0.3">
      <c r="A7" s="562">
        <v>4203</v>
      </c>
      <c r="B7" s="548" t="s">
        <v>361</v>
      </c>
      <c r="C7" s="589" t="s">
        <v>362</v>
      </c>
      <c r="D7" s="590" t="s">
        <v>363</v>
      </c>
      <c r="E7" s="590" t="s">
        <v>364</v>
      </c>
      <c r="F7" s="562" t="s">
        <v>365</v>
      </c>
      <c r="G7" s="562" t="s">
        <v>7</v>
      </c>
      <c r="H7" s="318">
        <v>2.3E-2</v>
      </c>
      <c r="I7" s="318">
        <v>0.1265</v>
      </c>
      <c r="J7" s="567">
        <v>45473</v>
      </c>
      <c r="K7" s="567">
        <v>45474</v>
      </c>
      <c r="L7" s="567">
        <v>45108</v>
      </c>
      <c r="M7" s="562" t="s">
        <v>268</v>
      </c>
      <c r="N7" s="507">
        <v>9129.49</v>
      </c>
      <c r="O7" s="364"/>
      <c r="P7" s="483">
        <f t="shared" ref="P7" si="0">N7+O7</f>
        <v>9129.49</v>
      </c>
      <c r="Q7" s="130"/>
      <c r="R7" s="537"/>
      <c r="S7" s="483">
        <f t="shared" ref="S7:S19" si="1">P7-R7</f>
        <v>9129.49</v>
      </c>
      <c r="T7" s="482"/>
      <c r="U7" s="537">
        <v>9129.49</v>
      </c>
      <c r="V7" s="364"/>
      <c r="W7" s="452">
        <f t="shared" ref="W7:W19" si="2">SUM(U7:V7)</f>
        <v>9129.49</v>
      </c>
      <c r="X7" s="484">
        <v>0</v>
      </c>
    </row>
    <row r="8" spans="1:25" ht="15.75" customHeight="1" x14ac:dyDescent="0.3">
      <c r="A8" s="160">
        <v>4253</v>
      </c>
      <c r="B8" s="135" t="s">
        <v>114</v>
      </c>
      <c r="C8" s="588" t="s">
        <v>344</v>
      </c>
      <c r="D8" s="137" t="s">
        <v>347</v>
      </c>
      <c r="E8" s="137" t="s">
        <v>345</v>
      </c>
      <c r="F8" s="562" t="s">
        <v>346</v>
      </c>
      <c r="G8" s="235" t="s">
        <v>7</v>
      </c>
      <c r="H8" s="296">
        <v>2.3E-2</v>
      </c>
      <c r="I8" s="296">
        <v>0.1265</v>
      </c>
      <c r="J8" s="169">
        <v>45473</v>
      </c>
      <c r="K8" s="169">
        <v>45474</v>
      </c>
      <c r="L8" s="169">
        <v>45108</v>
      </c>
      <c r="M8" s="137" t="s">
        <v>268</v>
      </c>
      <c r="N8" s="363">
        <v>13518.49</v>
      </c>
      <c r="O8" s="364"/>
      <c r="P8" s="483">
        <f>N8+O8</f>
        <v>13518.49</v>
      </c>
      <c r="Q8" s="527"/>
      <c r="R8" s="537"/>
      <c r="S8" s="483">
        <f>P8-R8</f>
        <v>13518.49</v>
      </c>
      <c r="T8" s="482"/>
      <c r="U8" s="537"/>
      <c r="V8" s="364"/>
      <c r="W8" s="452"/>
      <c r="X8" s="484">
        <f>S8-W8</f>
        <v>13518.49</v>
      </c>
    </row>
    <row r="9" spans="1:25" ht="15.75" customHeight="1" x14ac:dyDescent="0.3">
      <c r="A9" s="137">
        <v>4383</v>
      </c>
      <c r="B9" s="135" t="s">
        <v>348</v>
      </c>
      <c r="C9" s="588" t="s">
        <v>349</v>
      </c>
      <c r="D9" s="137" t="s">
        <v>350</v>
      </c>
      <c r="E9" s="137" t="s">
        <v>351</v>
      </c>
      <c r="F9" s="562" t="s">
        <v>352</v>
      </c>
      <c r="G9" s="235" t="s">
        <v>7</v>
      </c>
      <c r="H9" s="296">
        <v>2.3E-2</v>
      </c>
      <c r="I9" s="296">
        <v>0.1265</v>
      </c>
      <c r="J9" s="169">
        <v>45504</v>
      </c>
      <c r="K9" s="169">
        <v>45519</v>
      </c>
      <c r="L9" s="169">
        <v>45108</v>
      </c>
      <c r="M9" s="137" t="s">
        <v>268</v>
      </c>
      <c r="N9" s="363">
        <v>5290.62</v>
      </c>
      <c r="O9" s="364"/>
      <c r="P9" s="483">
        <f>N9+O9</f>
        <v>5290.62</v>
      </c>
      <c r="Q9" s="527"/>
      <c r="R9" s="537"/>
      <c r="S9" s="483">
        <f>P9-R9</f>
        <v>5290.62</v>
      </c>
      <c r="T9" s="482"/>
      <c r="U9" s="378">
        <v>5290.62</v>
      </c>
      <c r="V9" s="364"/>
      <c r="W9" s="452">
        <f>U9+V9</f>
        <v>5290.62</v>
      </c>
      <c r="X9" s="484">
        <f>S9-W9</f>
        <v>0</v>
      </c>
    </row>
    <row r="10" spans="1:25" ht="15.75" customHeight="1" x14ac:dyDescent="0.3">
      <c r="A10" s="137">
        <v>4426</v>
      </c>
      <c r="B10" s="135" t="s">
        <v>240</v>
      </c>
      <c r="C10" s="136" t="s">
        <v>232</v>
      </c>
      <c r="D10" s="137" t="s">
        <v>175</v>
      </c>
      <c r="E10" s="137" t="s">
        <v>217</v>
      </c>
      <c r="F10" s="562" t="s">
        <v>176</v>
      </c>
      <c r="G10" s="135" t="s">
        <v>7</v>
      </c>
      <c r="H10" s="296">
        <v>0.05</v>
      </c>
      <c r="I10" s="318">
        <v>0.1265</v>
      </c>
      <c r="J10" s="169">
        <v>45199</v>
      </c>
      <c r="K10" s="169">
        <v>45199</v>
      </c>
      <c r="L10" s="169">
        <v>44201</v>
      </c>
      <c r="M10" s="137" t="s">
        <v>178</v>
      </c>
      <c r="N10" s="363">
        <v>101544.67</v>
      </c>
      <c r="O10" s="364"/>
      <c r="P10" s="483">
        <f t="shared" ref="P10" si="3">N10+O10</f>
        <v>101544.67</v>
      </c>
      <c r="Q10" s="527"/>
      <c r="R10" s="378">
        <v>100877.78</v>
      </c>
      <c r="S10" s="483">
        <f t="shared" ref="S10" si="4">P10-R10</f>
        <v>666.88999999999942</v>
      </c>
      <c r="T10" s="482"/>
      <c r="U10" s="378">
        <v>0</v>
      </c>
      <c r="V10" s="364"/>
      <c r="W10" s="452">
        <f t="shared" ref="W10" si="5">SUM(U10:V10)</f>
        <v>0</v>
      </c>
      <c r="X10" s="484">
        <v>0</v>
      </c>
      <c r="Y10" s="135" t="s">
        <v>326</v>
      </c>
    </row>
    <row r="11" spans="1:25" ht="15.75" customHeight="1" x14ac:dyDescent="0.3">
      <c r="A11" s="137">
        <v>4428</v>
      </c>
      <c r="B11" s="548" t="s">
        <v>191</v>
      </c>
      <c r="C11" s="136" t="s">
        <v>232</v>
      </c>
      <c r="D11" s="137" t="s">
        <v>175</v>
      </c>
      <c r="E11" s="137" t="s">
        <v>210</v>
      </c>
      <c r="F11" s="562" t="s">
        <v>192</v>
      </c>
      <c r="G11" s="135" t="s">
        <v>7</v>
      </c>
      <c r="H11" s="296">
        <v>0.05</v>
      </c>
      <c r="I11" s="318">
        <v>0.1265</v>
      </c>
      <c r="J11" s="169">
        <v>45199</v>
      </c>
      <c r="K11" s="169">
        <v>45199</v>
      </c>
      <c r="L11" s="169">
        <v>44201</v>
      </c>
      <c r="M11" s="137" t="s">
        <v>201</v>
      </c>
      <c r="N11" s="363">
        <v>11800.76</v>
      </c>
      <c r="O11" s="364"/>
      <c r="P11" s="483">
        <f>N11+O11</f>
        <v>11800.76</v>
      </c>
      <c r="Q11" s="130"/>
      <c r="R11" s="378">
        <v>10950</v>
      </c>
      <c r="S11" s="483">
        <f t="shared" si="1"/>
        <v>850.76000000000022</v>
      </c>
      <c r="T11" s="482"/>
      <c r="U11" s="378">
        <v>845</v>
      </c>
      <c r="V11" s="364"/>
      <c r="W11" s="452">
        <f t="shared" si="2"/>
        <v>845</v>
      </c>
      <c r="X11" s="484">
        <v>0</v>
      </c>
      <c r="Y11" s="135" t="s">
        <v>326</v>
      </c>
    </row>
    <row r="12" spans="1:25" ht="15.75" customHeight="1" x14ac:dyDescent="0.3">
      <c r="A12" s="137">
        <v>4450</v>
      </c>
      <c r="B12" s="135" t="s">
        <v>202</v>
      </c>
      <c r="C12" s="229" t="s">
        <v>185</v>
      </c>
      <c r="D12" s="137" t="s">
        <v>186</v>
      </c>
      <c r="E12" s="287" t="s">
        <v>214</v>
      </c>
      <c r="F12" s="562" t="s">
        <v>203</v>
      </c>
      <c r="G12" s="135" t="s">
        <v>7</v>
      </c>
      <c r="H12" s="296">
        <v>0.05</v>
      </c>
      <c r="I12" s="318">
        <v>0.1265</v>
      </c>
      <c r="J12" s="169">
        <v>45565</v>
      </c>
      <c r="K12" s="169">
        <v>45565</v>
      </c>
      <c r="L12" s="169">
        <v>44279</v>
      </c>
      <c r="M12" s="137" t="s">
        <v>204</v>
      </c>
      <c r="N12" s="363">
        <v>9590.4500000000007</v>
      </c>
      <c r="O12" s="364"/>
      <c r="P12" s="483">
        <f>N12+O12</f>
        <v>9590.4500000000007</v>
      </c>
      <c r="Q12" s="130"/>
      <c r="R12" s="378"/>
      <c r="S12" s="483">
        <f t="shared" si="1"/>
        <v>9590.4500000000007</v>
      </c>
      <c r="T12" s="482"/>
      <c r="U12" s="378"/>
      <c r="V12" s="364"/>
      <c r="W12" s="452">
        <f t="shared" si="2"/>
        <v>0</v>
      </c>
      <c r="X12" s="484">
        <f t="shared" ref="X12:X19" si="6">S12-W12</f>
        <v>9590.4500000000007</v>
      </c>
    </row>
    <row r="13" spans="1:25" ht="15.75" customHeight="1" x14ac:dyDescent="0.3">
      <c r="A13" s="137" t="s">
        <v>304</v>
      </c>
      <c r="B13" s="135" t="s">
        <v>298</v>
      </c>
      <c r="C13" s="525" t="s">
        <v>185</v>
      </c>
      <c r="D13" s="137" t="s">
        <v>186</v>
      </c>
      <c r="E13" s="287" t="s">
        <v>277</v>
      </c>
      <c r="F13" s="137" t="s">
        <v>290</v>
      </c>
      <c r="G13" s="135" t="s">
        <v>7</v>
      </c>
      <c r="H13" s="296">
        <v>0.05</v>
      </c>
      <c r="I13" s="318">
        <v>0.1265</v>
      </c>
      <c r="J13" s="169">
        <v>45565</v>
      </c>
      <c r="K13" s="169">
        <v>45565</v>
      </c>
      <c r="L13" s="169">
        <v>44279</v>
      </c>
      <c r="M13" s="137" t="s">
        <v>244</v>
      </c>
      <c r="N13" s="363">
        <v>5283.46</v>
      </c>
      <c r="O13" s="364">
        <v>97.35</v>
      </c>
      <c r="P13" s="483">
        <f t="shared" ref="P13:P19" si="7">N13+O13</f>
        <v>5380.81</v>
      </c>
      <c r="Q13" s="527"/>
      <c r="R13" s="378"/>
      <c r="S13" s="483">
        <f t="shared" si="1"/>
        <v>5380.81</v>
      </c>
      <c r="T13" s="482"/>
      <c r="U13" s="378"/>
      <c r="V13" s="364"/>
      <c r="W13" s="452">
        <f t="shared" si="2"/>
        <v>0</v>
      </c>
      <c r="X13" s="484">
        <f t="shared" si="6"/>
        <v>5380.81</v>
      </c>
    </row>
    <row r="14" spans="1:25" ht="15.75" customHeight="1" x14ac:dyDescent="0.3">
      <c r="A14" s="137" t="s">
        <v>305</v>
      </c>
      <c r="B14" s="135" t="s">
        <v>299</v>
      </c>
      <c r="C14" s="525" t="s">
        <v>185</v>
      </c>
      <c r="D14" s="137" t="s">
        <v>186</v>
      </c>
      <c r="E14" s="287" t="s">
        <v>279</v>
      </c>
      <c r="F14" s="137" t="s">
        <v>278</v>
      </c>
      <c r="G14" s="135" t="s">
        <v>7</v>
      </c>
      <c r="H14" s="296">
        <v>0.05</v>
      </c>
      <c r="I14" s="318">
        <v>0.1265</v>
      </c>
      <c r="J14" s="169">
        <v>45565</v>
      </c>
      <c r="K14" s="169">
        <v>45565</v>
      </c>
      <c r="L14" s="169">
        <v>44279</v>
      </c>
      <c r="M14" s="137" t="s">
        <v>280</v>
      </c>
      <c r="N14" s="363">
        <v>2514.77</v>
      </c>
      <c r="O14" s="364"/>
      <c r="P14" s="483">
        <f t="shared" si="7"/>
        <v>2514.77</v>
      </c>
      <c r="Q14" s="527"/>
      <c r="R14" s="378"/>
      <c r="S14" s="483">
        <f t="shared" si="1"/>
        <v>2514.77</v>
      </c>
      <c r="T14" s="482"/>
      <c r="U14" s="378"/>
      <c r="V14" s="364"/>
      <c r="W14" s="452">
        <f t="shared" si="2"/>
        <v>0</v>
      </c>
      <c r="X14" s="484">
        <f t="shared" si="6"/>
        <v>2514.77</v>
      </c>
    </row>
    <row r="15" spans="1:25" ht="15.75" customHeight="1" x14ac:dyDescent="0.3">
      <c r="A15" s="137" t="s">
        <v>306</v>
      </c>
      <c r="B15" s="135" t="s">
        <v>212</v>
      </c>
      <c r="C15" s="525" t="s">
        <v>185</v>
      </c>
      <c r="D15" s="137" t="s">
        <v>186</v>
      </c>
      <c r="E15" s="287" t="s">
        <v>213</v>
      </c>
      <c r="F15" s="137" t="s">
        <v>187</v>
      </c>
      <c r="G15" s="135" t="s">
        <v>7</v>
      </c>
      <c r="H15" s="296">
        <v>0.05</v>
      </c>
      <c r="I15" s="318">
        <v>0.1265</v>
      </c>
      <c r="J15" s="169">
        <v>45565</v>
      </c>
      <c r="K15" s="169">
        <v>45565</v>
      </c>
      <c r="L15" s="169">
        <v>44279</v>
      </c>
      <c r="M15" s="137" t="s">
        <v>188</v>
      </c>
      <c r="N15" s="363">
        <v>397025.9</v>
      </c>
      <c r="O15" s="364">
        <v>62.2</v>
      </c>
      <c r="P15" s="483">
        <f t="shared" si="7"/>
        <v>397088.10000000003</v>
      </c>
      <c r="Q15" s="527"/>
      <c r="R15" s="378">
        <v>66268.100000000006</v>
      </c>
      <c r="S15" s="483">
        <f t="shared" si="1"/>
        <v>330820</v>
      </c>
      <c r="T15" s="482"/>
      <c r="U15" s="378">
        <v>92788.82</v>
      </c>
      <c r="V15" s="364"/>
      <c r="W15" s="452">
        <f t="shared" si="2"/>
        <v>92788.82</v>
      </c>
      <c r="X15" s="484">
        <f t="shared" si="6"/>
        <v>238031.18</v>
      </c>
    </row>
    <row r="16" spans="1:25" ht="15.75" customHeight="1" x14ac:dyDescent="0.3">
      <c r="A16" s="137" t="s">
        <v>307</v>
      </c>
      <c r="B16" s="135" t="s">
        <v>300</v>
      </c>
      <c r="C16" s="525" t="s">
        <v>185</v>
      </c>
      <c r="D16" s="137" t="s">
        <v>186</v>
      </c>
      <c r="E16" s="287" t="s">
        <v>281</v>
      </c>
      <c r="F16" s="137" t="s">
        <v>282</v>
      </c>
      <c r="G16" s="135" t="s">
        <v>7</v>
      </c>
      <c r="H16" s="296">
        <v>0.05</v>
      </c>
      <c r="I16" s="318">
        <v>0.1265</v>
      </c>
      <c r="J16" s="169">
        <v>45565</v>
      </c>
      <c r="K16" s="169">
        <v>45565</v>
      </c>
      <c r="L16" s="169">
        <v>44279</v>
      </c>
      <c r="M16" s="137" t="s">
        <v>283</v>
      </c>
      <c r="N16" s="363">
        <v>2813.33</v>
      </c>
      <c r="O16" s="364"/>
      <c r="P16" s="483">
        <f t="shared" si="7"/>
        <v>2813.33</v>
      </c>
      <c r="Q16" s="527"/>
      <c r="R16" s="378"/>
      <c r="S16" s="483">
        <f t="shared" si="1"/>
        <v>2813.33</v>
      </c>
      <c r="T16" s="482"/>
      <c r="U16" s="378"/>
      <c r="V16" s="364"/>
      <c r="W16" s="452"/>
      <c r="X16" s="484">
        <f t="shared" si="6"/>
        <v>2813.33</v>
      </c>
    </row>
    <row r="17" spans="1:25" ht="15.75" customHeight="1" x14ac:dyDescent="0.3">
      <c r="A17" s="137" t="s">
        <v>308</v>
      </c>
      <c r="B17" s="135" t="s">
        <v>321</v>
      </c>
      <c r="C17" s="525" t="s">
        <v>185</v>
      </c>
      <c r="D17" s="137" t="s">
        <v>186</v>
      </c>
      <c r="E17" s="287" t="s">
        <v>284</v>
      </c>
      <c r="F17" s="137" t="s">
        <v>285</v>
      </c>
      <c r="G17" s="135" t="s">
        <v>7</v>
      </c>
      <c r="H17" s="296">
        <v>0.05</v>
      </c>
      <c r="I17" s="318">
        <v>0.1265</v>
      </c>
      <c r="J17" s="169">
        <v>45565</v>
      </c>
      <c r="K17" s="169">
        <v>45565</v>
      </c>
      <c r="L17" s="169">
        <v>44279</v>
      </c>
      <c r="M17" s="137" t="s">
        <v>286</v>
      </c>
      <c r="N17" s="363">
        <v>4164.95</v>
      </c>
      <c r="O17" s="364"/>
      <c r="P17" s="483">
        <f t="shared" si="7"/>
        <v>4164.95</v>
      </c>
      <c r="Q17" s="527"/>
      <c r="R17" s="378"/>
      <c r="S17" s="483">
        <f t="shared" si="1"/>
        <v>4164.95</v>
      </c>
      <c r="T17" s="482"/>
      <c r="U17" s="378"/>
      <c r="V17" s="364"/>
      <c r="W17" s="452"/>
      <c r="X17" s="484">
        <f t="shared" si="6"/>
        <v>4164.95</v>
      </c>
    </row>
    <row r="18" spans="1:25" ht="15.75" customHeight="1" x14ac:dyDescent="0.3">
      <c r="A18" s="137" t="s">
        <v>309</v>
      </c>
      <c r="B18" s="135" t="s">
        <v>302</v>
      </c>
      <c r="C18" s="525" t="s">
        <v>185</v>
      </c>
      <c r="D18" s="137" t="s">
        <v>186</v>
      </c>
      <c r="E18" s="287" t="s">
        <v>287</v>
      </c>
      <c r="F18" s="137" t="s">
        <v>288</v>
      </c>
      <c r="G18" s="135" t="s">
        <v>7</v>
      </c>
      <c r="H18" s="296">
        <v>0.05</v>
      </c>
      <c r="I18" s="318">
        <v>0.1265</v>
      </c>
      <c r="J18" s="169">
        <v>45565</v>
      </c>
      <c r="K18" s="169">
        <v>45565</v>
      </c>
      <c r="L18" s="169">
        <v>44279</v>
      </c>
      <c r="M18" s="137" t="s">
        <v>289</v>
      </c>
      <c r="N18" s="363">
        <v>14045.6</v>
      </c>
      <c r="O18" s="364"/>
      <c r="P18" s="483">
        <f t="shared" si="7"/>
        <v>14045.6</v>
      </c>
      <c r="Q18" s="527"/>
      <c r="R18" s="378"/>
      <c r="S18" s="483">
        <f t="shared" si="1"/>
        <v>14045.6</v>
      </c>
      <c r="T18" s="482"/>
      <c r="U18" s="378"/>
      <c r="V18" s="364"/>
      <c r="W18" s="452"/>
      <c r="X18" s="484">
        <f t="shared" si="6"/>
        <v>14045.6</v>
      </c>
    </row>
    <row r="19" spans="1:25" ht="15.75" customHeight="1" x14ac:dyDescent="0.3">
      <c r="A19" s="137">
        <v>4464</v>
      </c>
      <c r="B19" s="135" t="s">
        <v>233</v>
      </c>
      <c r="C19" s="229" t="s">
        <v>235</v>
      </c>
      <c r="D19" s="137" t="s">
        <v>175</v>
      </c>
      <c r="E19" s="137" t="s">
        <v>225</v>
      </c>
      <c r="F19" s="137" t="s">
        <v>226</v>
      </c>
      <c r="G19" s="135" t="s">
        <v>7</v>
      </c>
      <c r="H19" s="296">
        <v>0.05</v>
      </c>
      <c r="I19" s="318">
        <v>0.1265</v>
      </c>
      <c r="J19" s="169">
        <v>45199</v>
      </c>
      <c r="K19" s="169">
        <v>45199</v>
      </c>
      <c r="L19" s="169">
        <v>44201</v>
      </c>
      <c r="M19" s="137" t="s">
        <v>234</v>
      </c>
      <c r="N19" s="379">
        <v>17229.68</v>
      </c>
      <c r="O19" s="380"/>
      <c r="P19" s="483">
        <f t="shared" si="7"/>
        <v>17229.68</v>
      </c>
      <c r="Q19" s="130"/>
      <c r="R19" s="409">
        <v>12168</v>
      </c>
      <c r="S19" s="483">
        <f t="shared" si="1"/>
        <v>5061.68</v>
      </c>
      <c r="T19" s="482"/>
      <c r="U19" s="409">
        <v>5061.68</v>
      </c>
      <c r="V19" s="380"/>
      <c r="W19" s="452">
        <f t="shared" si="2"/>
        <v>5061.68</v>
      </c>
      <c r="X19" s="484">
        <f t="shared" si="6"/>
        <v>0</v>
      </c>
      <c r="Y19" s="135" t="s">
        <v>326</v>
      </c>
    </row>
    <row r="20" spans="1:25" ht="15.75" customHeight="1" thickBot="1" x14ac:dyDescent="0.35">
      <c r="C20" s="136"/>
      <c r="D20" s="137"/>
      <c r="E20" s="137"/>
      <c r="I20" s="168" t="s">
        <v>91</v>
      </c>
      <c r="J20" s="198"/>
      <c r="K20" s="198"/>
      <c r="L20" s="198"/>
      <c r="M20" s="172" t="s">
        <v>38</v>
      </c>
      <c r="N20" s="366">
        <f>SUM(N7:N19)</f>
        <v>593952.16999999993</v>
      </c>
      <c r="O20" s="367">
        <f>SUM(O7:O19)</f>
        <v>159.55000000000001</v>
      </c>
      <c r="P20" s="368">
        <f>SUM(P7:P19)</f>
        <v>594111.72</v>
      </c>
      <c r="Q20" s="130"/>
      <c r="R20" s="366">
        <f>SUM(R7:R19)</f>
        <v>190263.88</v>
      </c>
      <c r="S20" s="368">
        <f>SUM(S7:S19)</f>
        <v>403847.83999999997</v>
      </c>
      <c r="T20" s="130"/>
      <c r="U20" s="366">
        <f>SUM(U7:U19)</f>
        <v>113115.61000000002</v>
      </c>
      <c r="V20" s="367">
        <f>SUM(V7:V19)</f>
        <v>0</v>
      </c>
      <c r="W20" s="454">
        <f>SUM(W7:W19)</f>
        <v>113115.61000000002</v>
      </c>
      <c r="X20" s="457">
        <f>SUM(X7:X19)</f>
        <v>290059.58</v>
      </c>
    </row>
    <row r="21" spans="1:25" ht="15.75" customHeight="1" thickTop="1" x14ac:dyDescent="0.3">
      <c r="C21" s="136"/>
      <c r="D21" s="137"/>
      <c r="E21" s="137"/>
      <c r="J21" s="198"/>
      <c r="K21" s="198"/>
      <c r="L21" s="198"/>
      <c r="T21" s="141"/>
      <c r="U21" s="141"/>
    </row>
    <row r="22" spans="1:25" ht="15.75" customHeight="1" x14ac:dyDescent="0.3">
      <c r="C22" s="137"/>
      <c r="D22" s="137"/>
      <c r="E22" s="137"/>
      <c r="J22" s="198"/>
      <c r="K22" s="198"/>
      <c r="L22" s="198"/>
      <c r="T22" s="141"/>
      <c r="U22" s="141"/>
    </row>
    <row r="23" spans="1:25" ht="15.75" customHeight="1" x14ac:dyDescent="0.3">
      <c r="B23" s="132" t="s">
        <v>111</v>
      </c>
      <c r="C23" s="182"/>
      <c r="D23" s="182"/>
      <c r="E23" s="182"/>
      <c r="R23" s="130"/>
      <c r="S23" s="130"/>
      <c r="T23" s="141"/>
      <c r="U23" s="141"/>
    </row>
    <row r="24" spans="1:25" ht="15.75" customHeight="1" x14ac:dyDescent="0.3">
      <c r="B24" s="596" t="s">
        <v>253</v>
      </c>
      <c r="C24" s="596"/>
      <c r="D24" s="596"/>
      <c r="E24" s="596"/>
      <c r="F24" s="596"/>
      <c r="G24" s="596"/>
      <c r="H24" s="176"/>
      <c r="I24" s="176"/>
      <c r="J24" s="176"/>
      <c r="R24" s="130"/>
      <c r="S24" s="130"/>
      <c r="T24" s="141"/>
      <c r="U24" s="141"/>
    </row>
    <row r="25" spans="1:25" ht="15.75" customHeight="1" x14ac:dyDescent="0.3">
      <c r="C25" s="182"/>
      <c r="D25" s="182"/>
      <c r="E25" s="182"/>
      <c r="R25" s="130"/>
      <c r="S25" s="130"/>
      <c r="T25" s="141"/>
      <c r="U25" s="141"/>
    </row>
    <row r="26" spans="1:25" ht="15.75" customHeight="1" x14ac:dyDescent="0.3">
      <c r="B26" s="596" t="s">
        <v>115</v>
      </c>
      <c r="C26" s="596"/>
      <c r="D26" s="596"/>
      <c r="E26" s="596"/>
      <c r="F26" s="596"/>
      <c r="G26" s="596"/>
      <c r="H26" s="176"/>
      <c r="I26" s="176"/>
      <c r="J26" s="176"/>
      <c r="N26" s="257"/>
      <c r="R26" s="130"/>
      <c r="S26" s="130"/>
      <c r="T26" s="141"/>
      <c r="U26" s="141"/>
    </row>
    <row r="27" spans="1:25" ht="15.75" customHeight="1" x14ac:dyDescent="0.3">
      <c r="B27" s="176"/>
      <c r="C27" s="176"/>
      <c r="D27" s="176"/>
      <c r="E27" s="176"/>
      <c r="F27" s="177"/>
      <c r="G27" s="176"/>
      <c r="H27" s="176"/>
      <c r="I27" s="176"/>
      <c r="J27" s="176"/>
      <c r="R27" s="130"/>
      <c r="S27" s="130"/>
      <c r="T27" s="141"/>
      <c r="U27" s="141"/>
    </row>
    <row r="28" spans="1:25" ht="15.75" customHeight="1" x14ac:dyDescent="0.3">
      <c r="B28" s="596" t="s">
        <v>136</v>
      </c>
      <c r="C28" s="596"/>
      <c r="D28" s="596"/>
      <c r="E28" s="596"/>
      <c r="F28" s="596"/>
      <c r="G28" s="596"/>
      <c r="H28" s="176"/>
      <c r="I28" s="176"/>
      <c r="J28" s="176"/>
      <c r="R28" s="130"/>
      <c r="S28" s="130"/>
      <c r="T28" s="141"/>
      <c r="U28" s="141"/>
    </row>
    <row r="29" spans="1:25" ht="15.75" customHeight="1" x14ac:dyDescent="0.3">
      <c r="B29" s="609" t="s">
        <v>135</v>
      </c>
      <c r="C29" s="596"/>
      <c r="D29" s="596"/>
      <c r="E29" s="596"/>
      <c r="F29" s="596"/>
      <c r="G29" s="596"/>
      <c r="H29" s="176"/>
      <c r="I29" s="176"/>
      <c r="J29" s="176"/>
      <c r="T29" s="141"/>
      <c r="U29" s="141"/>
    </row>
    <row r="30" spans="1:25" ht="15.75" customHeight="1" x14ac:dyDescent="0.3">
      <c r="B30" s="176"/>
      <c r="C30" s="176"/>
      <c r="D30" s="176"/>
      <c r="E30" s="176"/>
      <c r="F30" s="177"/>
      <c r="G30" s="176"/>
      <c r="H30" s="176"/>
      <c r="I30" s="176"/>
      <c r="J30" s="176"/>
      <c r="T30" s="141"/>
      <c r="U30" s="141"/>
    </row>
    <row r="31" spans="1:25" ht="15.75" customHeight="1" x14ac:dyDescent="0.3">
      <c r="B31" s="131" t="s">
        <v>98</v>
      </c>
      <c r="C31" s="180" t="s">
        <v>101</v>
      </c>
      <c r="D31" s="180" t="s">
        <v>102</v>
      </c>
      <c r="E31" s="180"/>
      <c r="F31" s="177"/>
      <c r="G31" s="176"/>
      <c r="H31" s="176"/>
      <c r="I31" s="176"/>
      <c r="J31" s="176"/>
      <c r="T31" s="141"/>
      <c r="U31" s="141"/>
    </row>
    <row r="32" spans="1:25" ht="15.75" customHeight="1" x14ac:dyDescent="0.3">
      <c r="B32" s="135" t="s">
        <v>174</v>
      </c>
      <c r="C32" s="182" t="s">
        <v>148</v>
      </c>
      <c r="D32" s="182" t="s">
        <v>149</v>
      </c>
      <c r="E32" s="182"/>
      <c r="F32" s="177"/>
      <c r="G32" s="176"/>
      <c r="H32" s="176"/>
      <c r="I32" s="176"/>
      <c r="J32" s="176"/>
      <c r="T32" s="141"/>
      <c r="U32" s="141"/>
    </row>
    <row r="33" spans="2:21" ht="15.75" customHeight="1" x14ac:dyDescent="0.3">
      <c r="B33" s="173" t="s">
        <v>100</v>
      </c>
      <c r="C33" s="182" t="s">
        <v>177</v>
      </c>
      <c r="D33" s="182" t="s">
        <v>208</v>
      </c>
      <c r="E33" s="182"/>
      <c r="T33" s="141"/>
      <c r="U33" s="141"/>
    </row>
    <row r="34" spans="2:21" ht="15.75" customHeight="1" x14ac:dyDescent="0.3">
      <c r="B34" s="135" t="s">
        <v>237</v>
      </c>
      <c r="C34" s="182" t="s">
        <v>205</v>
      </c>
      <c r="D34" s="182" t="s">
        <v>206</v>
      </c>
      <c r="E34" s="182"/>
      <c r="T34" s="141"/>
      <c r="U34" s="141"/>
    </row>
    <row r="35" spans="2:21" ht="15.75" customHeight="1" x14ac:dyDescent="0.3">
      <c r="B35" s="135" t="s">
        <v>238</v>
      </c>
      <c r="C35" s="182" t="s">
        <v>205</v>
      </c>
      <c r="D35" s="182" t="s">
        <v>206</v>
      </c>
      <c r="E35" s="182"/>
      <c r="T35" s="141"/>
      <c r="U35" s="141"/>
    </row>
    <row r="36" spans="2:21" ht="15.75" customHeight="1" x14ac:dyDescent="0.3">
      <c r="C36" s="182"/>
      <c r="D36" s="182"/>
      <c r="E36" s="182"/>
      <c r="T36" s="141"/>
      <c r="U36" s="141"/>
    </row>
    <row r="37" spans="2:21" ht="15.75" customHeight="1" x14ac:dyDescent="0.3">
      <c r="B37" s="592" t="s">
        <v>269</v>
      </c>
      <c r="C37" s="592"/>
      <c r="D37" s="592"/>
      <c r="E37" s="592"/>
      <c r="F37" s="592"/>
      <c r="G37" s="592"/>
      <c r="H37" s="592"/>
      <c r="I37" s="592"/>
      <c r="T37" s="141"/>
      <c r="U37" s="141"/>
    </row>
    <row r="38" spans="2:21" ht="15.75" customHeight="1" x14ac:dyDescent="0.3">
      <c r="B38" s="128" t="s">
        <v>270</v>
      </c>
      <c r="C38" s="182"/>
      <c r="D38" s="182"/>
      <c r="E38" s="182"/>
      <c r="J38" s="141"/>
      <c r="K38" s="141"/>
      <c r="L38" s="141"/>
      <c r="M38" s="141"/>
      <c r="N38" s="141"/>
      <c r="O38" s="141"/>
      <c r="P38" s="141"/>
      <c r="Q38" s="141"/>
      <c r="R38" s="141"/>
      <c r="S38" s="141"/>
      <c r="T38" s="141"/>
      <c r="U38" s="141"/>
    </row>
    <row r="39" spans="2:21" ht="15.75" customHeight="1" x14ac:dyDescent="0.3">
      <c r="B39" s="141"/>
      <c r="C39" s="205"/>
      <c r="D39" s="205"/>
      <c r="E39" s="205"/>
      <c r="F39" s="205"/>
      <c r="G39" s="141"/>
      <c r="H39" s="141"/>
      <c r="I39" s="141"/>
      <c r="J39" s="141"/>
      <c r="K39" s="141"/>
      <c r="L39" s="141"/>
      <c r="M39" s="141"/>
      <c r="N39" s="141"/>
      <c r="O39" s="141"/>
      <c r="P39" s="141"/>
      <c r="Q39" s="141"/>
      <c r="R39" s="141"/>
      <c r="S39" s="141"/>
      <c r="T39" s="253"/>
    </row>
    <row r="40" spans="2:21" ht="15.75" customHeight="1" x14ac:dyDescent="0.3">
      <c r="B40" s="184"/>
      <c r="C40" s="186"/>
      <c r="D40" s="186"/>
      <c r="E40" s="186"/>
      <c r="F40" s="186"/>
      <c r="G40" s="184"/>
      <c r="H40" s="184"/>
      <c r="I40" s="184"/>
      <c r="J40" s="184"/>
      <c r="K40" s="184"/>
      <c r="L40" s="184"/>
      <c r="M40" s="184"/>
      <c r="N40" s="184"/>
      <c r="O40" s="184"/>
      <c r="P40" s="184"/>
      <c r="Q40" s="184"/>
      <c r="R40" s="187" t="s">
        <v>254</v>
      </c>
      <c r="S40" s="187"/>
      <c r="T40" s="308"/>
    </row>
    <row r="41" spans="2:21" ht="15.75" customHeight="1" x14ac:dyDescent="0.3">
      <c r="B41" s="188" t="s">
        <v>255</v>
      </c>
      <c r="C41" s="190" t="s">
        <v>2</v>
      </c>
      <c r="D41" s="190"/>
      <c r="E41" s="190"/>
      <c r="F41" s="570" t="s">
        <v>34</v>
      </c>
      <c r="G41" s="190" t="s">
        <v>35</v>
      </c>
      <c r="H41" s="190"/>
      <c r="I41" s="190"/>
      <c r="J41" s="190"/>
      <c r="K41" s="190"/>
      <c r="L41" s="190"/>
      <c r="M41" s="190" t="s">
        <v>36</v>
      </c>
      <c r="N41" s="190" t="s">
        <v>37</v>
      </c>
      <c r="O41" s="192"/>
      <c r="P41" s="192"/>
      <c r="Q41" s="192"/>
      <c r="R41" s="192" t="s">
        <v>81</v>
      </c>
      <c r="S41" s="193"/>
      <c r="T41" s="299"/>
    </row>
    <row r="42" spans="2:21" ht="15.75" customHeight="1" x14ac:dyDescent="0.3">
      <c r="B42" s="194"/>
      <c r="C42" s="146"/>
      <c r="D42" s="146"/>
      <c r="E42" s="146"/>
      <c r="F42" s="571"/>
      <c r="G42" s="146"/>
      <c r="H42" s="146"/>
      <c r="I42" s="146"/>
      <c r="J42" s="146"/>
      <c r="K42" s="146"/>
      <c r="L42" s="146"/>
      <c r="M42" s="146"/>
      <c r="N42" s="146"/>
      <c r="R42" s="197"/>
      <c r="S42" s="301"/>
      <c r="T42" s="301"/>
    </row>
    <row r="43" spans="2:21" ht="15.75" customHeight="1" x14ac:dyDescent="0.3">
      <c r="B43" s="194"/>
      <c r="C43" s="146"/>
      <c r="D43" s="146"/>
      <c r="E43" s="146"/>
      <c r="F43" s="571"/>
      <c r="G43" s="146"/>
      <c r="H43" s="146"/>
      <c r="I43" s="146"/>
      <c r="J43" s="146"/>
      <c r="K43" s="146"/>
      <c r="L43" s="146"/>
      <c r="M43" s="146"/>
      <c r="N43" s="146"/>
    </row>
    <row r="44" spans="2:21" ht="15.75" customHeight="1" x14ac:dyDescent="0.3">
      <c r="B44" s="194"/>
      <c r="C44" s="514"/>
      <c r="D44" s="514"/>
      <c r="E44" s="514"/>
      <c r="F44" s="571"/>
      <c r="G44" s="514"/>
      <c r="H44" s="514"/>
      <c r="I44" s="514"/>
      <c r="J44" s="514"/>
      <c r="K44" s="514"/>
      <c r="L44" s="514"/>
      <c r="M44" s="514"/>
      <c r="N44" s="514"/>
    </row>
    <row r="45" spans="2:21" ht="15.75" customHeight="1" x14ac:dyDescent="0.3">
      <c r="B45" s="194"/>
      <c r="C45" s="514"/>
      <c r="D45" s="514"/>
      <c r="E45" s="514"/>
      <c r="F45" s="571"/>
      <c r="G45" s="514"/>
      <c r="H45" s="514"/>
      <c r="I45" s="514"/>
      <c r="J45" s="514"/>
      <c r="K45" s="514"/>
      <c r="L45" s="514"/>
      <c r="M45" s="514"/>
      <c r="N45" s="514"/>
    </row>
    <row r="46" spans="2:21" ht="15.75" customHeight="1" x14ac:dyDescent="0.3">
      <c r="B46" s="194"/>
      <c r="C46" s="514"/>
      <c r="D46" s="514"/>
      <c r="E46" s="514"/>
      <c r="F46" s="571"/>
      <c r="G46" s="514"/>
      <c r="H46" s="514"/>
      <c r="I46" s="514"/>
      <c r="J46" s="514"/>
      <c r="K46" s="514"/>
      <c r="L46" s="514"/>
      <c r="M46" s="514"/>
      <c r="N46" s="514"/>
    </row>
    <row r="47" spans="2:21" ht="15.75" customHeight="1" x14ac:dyDescent="0.3">
      <c r="B47" s="194"/>
      <c r="C47" s="514"/>
      <c r="D47" s="514"/>
      <c r="E47" s="514"/>
      <c r="F47" s="571"/>
      <c r="G47" s="514"/>
      <c r="H47" s="514"/>
      <c r="I47" s="514"/>
      <c r="J47" s="514"/>
      <c r="K47" s="514"/>
      <c r="L47" s="514"/>
      <c r="M47" s="514"/>
      <c r="N47" s="514"/>
    </row>
    <row r="48" spans="2:21" ht="15.75" customHeight="1" x14ac:dyDescent="0.3">
      <c r="B48" s="147"/>
      <c r="C48" s="146"/>
      <c r="D48" s="146"/>
      <c r="E48" s="146"/>
      <c r="F48" s="571"/>
    </row>
    <row r="49" spans="2:23" ht="15.75" customHeight="1" x14ac:dyDescent="0.3">
      <c r="B49" s="210"/>
      <c r="C49" s="211"/>
      <c r="D49" s="211"/>
      <c r="E49" s="211"/>
      <c r="F49" s="160"/>
      <c r="G49" s="213"/>
      <c r="H49" s="213"/>
      <c r="I49" s="213"/>
      <c r="J49" s="213"/>
      <c r="K49" s="213"/>
      <c r="L49" s="213"/>
      <c r="M49" s="163"/>
      <c r="N49" s="214"/>
      <c r="O49" s="215"/>
      <c r="P49" s="215"/>
      <c r="Q49" s="215"/>
    </row>
    <row r="50" spans="2:23" ht="15.75" customHeight="1" x14ac:dyDescent="0.3">
      <c r="B50" s="210"/>
      <c r="C50" s="211"/>
      <c r="D50" s="211"/>
      <c r="E50" s="211"/>
      <c r="F50" s="160"/>
      <c r="G50" s="213"/>
      <c r="H50" s="213"/>
      <c r="I50" s="213"/>
      <c r="J50" s="213"/>
      <c r="K50" s="213"/>
      <c r="L50" s="213"/>
      <c r="M50" s="163"/>
      <c r="N50" s="214"/>
      <c r="O50" s="215"/>
      <c r="P50" s="215"/>
      <c r="Q50" s="215"/>
    </row>
    <row r="51" spans="2:23" ht="15.75" customHeight="1" x14ac:dyDescent="0.3">
      <c r="B51" s="210"/>
      <c r="C51" s="211"/>
      <c r="D51" s="211"/>
      <c r="E51" s="211"/>
      <c r="F51" s="160"/>
      <c r="G51" s="213"/>
      <c r="H51" s="213"/>
      <c r="I51" s="213"/>
      <c r="J51" s="213"/>
      <c r="K51" s="213"/>
      <c r="L51" s="213"/>
      <c r="M51" s="163"/>
      <c r="N51" s="214"/>
      <c r="O51" s="215"/>
      <c r="P51" s="215"/>
      <c r="Q51" s="215"/>
    </row>
    <row r="52" spans="2:23" ht="15.75" customHeight="1" x14ac:dyDescent="0.3">
      <c r="B52" s="210"/>
      <c r="C52" s="211"/>
      <c r="D52" s="211"/>
      <c r="E52" s="211"/>
      <c r="F52" s="160"/>
      <c r="G52" s="213"/>
      <c r="H52" s="213"/>
      <c r="I52" s="213"/>
      <c r="J52" s="213"/>
      <c r="K52" s="213"/>
      <c r="L52" s="213"/>
      <c r="M52" s="163"/>
      <c r="N52" s="214"/>
      <c r="O52" s="215"/>
      <c r="P52" s="215"/>
      <c r="Q52" s="215"/>
      <c r="V52" s="427" t="s">
        <v>230</v>
      </c>
      <c r="W52" s="171">
        <f>W20</f>
        <v>113115.61000000002</v>
      </c>
    </row>
    <row r="53" spans="2:23" ht="15.75" customHeight="1" x14ac:dyDescent="0.3">
      <c r="P53" s="165"/>
      <c r="Q53" s="144"/>
      <c r="R53" s="144"/>
      <c r="S53" s="144"/>
      <c r="T53" s="165"/>
    </row>
    <row r="54" spans="2:23" ht="15.75" customHeight="1" x14ac:dyDescent="0.3"/>
    <row r="55" spans="2:23" ht="15.75" customHeight="1" x14ac:dyDescent="0.3"/>
    <row r="56" spans="2:23" ht="15.75" customHeight="1" x14ac:dyDescent="0.3"/>
    <row r="57" spans="2:23" ht="15.75" customHeight="1" x14ac:dyDescent="0.3"/>
    <row r="58" spans="2:23" ht="15.75" customHeight="1" x14ac:dyDescent="0.3"/>
    <row r="59" spans="2:23" ht="15.75" customHeight="1" x14ac:dyDescent="0.3"/>
    <row r="60" spans="2:23" ht="15.75" customHeight="1" x14ac:dyDescent="0.3"/>
    <row r="61" spans="2:23" ht="15.75" customHeight="1" x14ac:dyDescent="0.3"/>
    <row r="62" spans="2:23" ht="15.75" customHeight="1" x14ac:dyDescent="0.3"/>
    <row r="63" spans="2:23" ht="15.75" customHeight="1" x14ac:dyDescent="0.3"/>
    <row r="64" spans="2:23" ht="15.75" customHeight="1" x14ac:dyDescent="0.3"/>
    <row r="65" ht="15.75" customHeight="1" x14ac:dyDescent="0.3"/>
    <row r="66" ht="15.75" customHeight="1" x14ac:dyDescent="0.3"/>
    <row r="67" ht="15.75" customHeight="1" x14ac:dyDescent="0.3"/>
  </sheetData>
  <mergeCells count="7">
    <mergeCell ref="U4:W4"/>
    <mergeCell ref="U5:W5"/>
    <mergeCell ref="B37:I37"/>
    <mergeCell ref="B29:G29"/>
    <mergeCell ref="B24:G24"/>
    <mergeCell ref="B26:G26"/>
    <mergeCell ref="B28:G28"/>
  </mergeCells>
  <conditionalFormatting sqref="A13:I19 J16:X19 J13:L13 N13:V13 J14:V15 W13:X15 J11:X12 N7:X9 G11 A11:E12 G12:I12">
    <cfRule type="expression" dxfId="135" priority="17">
      <formula>MOD(ROW(),2)=0</formula>
    </cfRule>
  </conditionalFormatting>
  <conditionalFormatting sqref="I11">
    <cfRule type="expression" dxfId="134" priority="16">
      <formula>MOD(ROW(),2)=0</formula>
    </cfRule>
  </conditionalFormatting>
  <conditionalFormatting sqref="H11">
    <cfRule type="expression" dxfId="133" priority="15">
      <formula>MOD(ROW(),2)=0</formula>
    </cfRule>
  </conditionalFormatting>
  <conditionalFormatting sqref="H10">
    <cfRule type="expression" dxfId="132" priority="10">
      <formula>MOD(ROW(),2)=0</formula>
    </cfRule>
  </conditionalFormatting>
  <conditionalFormatting sqref="M13">
    <cfRule type="expression" dxfId="131" priority="13">
      <formula>MOD(ROW(),2)=0</formula>
    </cfRule>
  </conditionalFormatting>
  <conditionalFormatting sqref="H9:I9">
    <cfRule type="expression" dxfId="130" priority="2">
      <formula>MOD(ROW(),2)=0</formula>
    </cfRule>
  </conditionalFormatting>
  <conditionalFormatting sqref="A10:E10 J10:X10 G10">
    <cfRule type="expression" dxfId="129" priority="12">
      <formula>MOD(ROW(),2)=0</formula>
    </cfRule>
  </conditionalFormatting>
  <conditionalFormatting sqref="I10">
    <cfRule type="expression" dxfId="128" priority="11">
      <formula>MOD(ROW(),2)=0</formula>
    </cfRule>
  </conditionalFormatting>
  <conditionalFormatting sqref="H7:I7">
    <cfRule type="expression" dxfId="127" priority="8">
      <formula>MOD(ROW(),2)=0</formula>
    </cfRule>
  </conditionalFormatting>
  <conditionalFormatting sqref="A7:G7 J7:M7">
    <cfRule type="expression" dxfId="126" priority="9">
      <formula>MOD(ROW(),2)=0</formula>
    </cfRule>
  </conditionalFormatting>
  <conditionalFormatting sqref="A8">
    <cfRule type="expression" dxfId="125" priority="7">
      <formula>MOD(ROW(),2)=0</formula>
    </cfRule>
  </conditionalFormatting>
  <conditionalFormatting sqref="B8:E8 J8:M8 G8">
    <cfRule type="expression" dxfId="124" priority="6">
      <formula>MOD(ROW(),2)=0</formula>
    </cfRule>
  </conditionalFormatting>
  <conditionalFormatting sqref="H8:I8">
    <cfRule type="expression" dxfId="123" priority="5">
      <formula>MOD(ROW(),2)=0</formula>
    </cfRule>
  </conditionalFormatting>
  <conditionalFormatting sqref="A9:E9 J9:M9 G9">
    <cfRule type="expression" dxfId="122" priority="3">
      <formula>MOD(ROW(),2)=0</formula>
    </cfRule>
  </conditionalFormatting>
  <conditionalFormatting sqref="F8:F12">
    <cfRule type="expression" dxfId="121" priority="1">
      <formula>MOD(ROW(),2)=0</formula>
    </cfRule>
  </conditionalFormatting>
  <hyperlinks>
    <hyperlink ref="B29" r:id="rId1" xr:uid="{00000000-0004-0000-1A00-000000000000}"/>
  </hyperlinks>
  <printOptions horizontalCentered="1" gridLines="1"/>
  <pageMargins left="0" right="0" top="0.75" bottom="0.75" header="0.3" footer="0.3"/>
  <pageSetup scale="54"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CCFFCC"/>
    <pageSetUpPr fitToPage="1"/>
  </sheetPr>
  <dimension ref="A1:Y67"/>
  <sheetViews>
    <sheetView showGridLines="0" zoomScale="80" zoomScaleNormal="80" workbookViewId="0">
      <pane xSplit="2" ySplit="6" topLeftCell="H7" activePane="bottomRight" state="frozen"/>
      <selection pane="topRight" activeCell="C1" sqref="C1"/>
      <selection pane="bottomLeft" activeCell="A7" sqref="A7"/>
      <selection pane="bottomRight" activeCell="V19" sqref="V19"/>
    </sheetView>
  </sheetViews>
  <sheetFormatPr defaultColWidth="9.109375" defaultRowHeight="14.4" x14ac:dyDescent="0.3"/>
  <cols>
    <col min="1" max="1" width="7.88671875" style="135" customWidth="1"/>
    <col min="2" max="2" width="70.6640625" style="135" customWidth="1"/>
    <col min="3" max="3" width="48.5546875" style="135" bestFit="1" customWidth="1"/>
    <col min="4" max="5" width="13.6640625" style="135" customWidth="1"/>
    <col min="6" max="6" width="18.109375" style="137" customWidth="1"/>
    <col min="7" max="7" width="23" style="135" bestFit="1" customWidth="1"/>
    <col min="8" max="8" width="11.33203125" style="135" customWidth="1"/>
    <col min="9" max="9" width="13.88671875" style="135" customWidth="1"/>
    <col min="10" max="10" width="14.109375" style="135" customWidth="1"/>
    <col min="11" max="11" width="16.5546875" style="135" customWidth="1"/>
    <col min="12" max="12" width="15.88671875" style="135" bestFit="1" customWidth="1"/>
    <col min="13" max="13" width="20.6640625" style="135" customWidth="1"/>
    <col min="14" max="14" width="15.88671875" style="135" bestFit="1" customWidth="1"/>
    <col min="15" max="15" width="13.6640625" style="135" customWidth="1"/>
    <col min="16" max="16" width="15.88671875" style="135" bestFit="1" customWidth="1"/>
    <col min="17" max="17" width="3.6640625" style="135" customWidth="1"/>
    <col min="18" max="18" width="15.88671875" style="135" customWidth="1"/>
    <col min="19" max="19" width="14.109375" style="135" customWidth="1"/>
    <col min="20" max="20" width="3.6640625" style="135" customWidth="1"/>
    <col min="21" max="21" width="14" style="135" bestFit="1" customWidth="1"/>
    <col min="22" max="22" width="15" style="135" bestFit="1" customWidth="1"/>
    <col min="23" max="23" width="14" style="135" bestFit="1" customWidth="1"/>
    <col min="24" max="24" width="14.33203125" style="135" customWidth="1"/>
    <col min="25" max="16384" width="9.109375" style="135"/>
  </cols>
  <sheetData>
    <row r="1" spans="1:25" ht="15.75" customHeight="1" x14ac:dyDescent="0.3">
      <c r="A1" s="132" t="s">
        <v>18</v>
      </c>
      <c r="T1" s="141"/>
    </row>
    <row r="2" spans="1:25" ht="15.75" customHeight="1" x14ac:dyDescent="0.3">
      <c r="A2" s="138" t="str">
        <f>'#3941 Ben Gamla '!A2</f>
        <v>Federal Grant Allocations/Reimbursements as of: 03/31/2024</v>
      </c>
      <c r="B2" s="199"/>
      <c r="N2" s="140"/>
      <c r="O2" s="140"/>
      <c r="Q2" s="141"/>
      <c r="R2" s="141"/>
      <c r="S2" s="141"/>
      <c r="T2" s="141"/>
    </row>
    <row r="3" spans="1:25" ht="15.75" customHeight="1" x14ac:dyDescent="0.3">
      <c r="A3" s="142" t="s">
        <v>51</v>
      </c>
      <c r="B3" s="132"/>
      <c r="D3" s="132"/>
      <c r="E3" s="132"/>
      <c r="F3" s="131"/>
      <c r="Q3" s="141"/>
      <c r="R3" s="141"/>
      <c r="S3" s="141"/>
      <c r="T3" s="141"/>
      <c r="U3" s="136"/>
      <c r="V3" s="143"/>
    </row>
    <row r="4" spans="1:25" ht="15.75" customHeight="1" x14ac:dyDescent="0.3">
      <c r="A4" s="132" t="s">
        <v>143</v>
      </c>
      <c r="N4" s="145"/>
      <c r="O4" s="145"/>
      <c r="P4" s="145"/>
      <c r="Q4" s="146"/>
      <c r="R4" s="141"/>
      <c r="S4" s="141"/>
      <c r="T4" s="146"/>
      <c r="U4" s="594" t="s">
        <v>263</v>
      </c>
      <c r="V4" s="594"/>
      <c r="W4" s="594"/>
      <c r="X4" s="147"/>
    </row>
    <row r="5" spans="1:25" ht="15" thickBot="1" x14ac:dyDescent="0.35">
      <c r="H5" s="148"/>
      <c r="I5" s="148"/>
      <c r="N5" s="145"/>
      <c r="O5" s="145"/>
      <c r="P5" s="145"/>
      <c r="Q5" s="146"/>
      <c r="R5" s="150"/>
      <c r="S5" s="150"/>
      <c r="T5" s="146"/>
      <c r="U5" s="597"/>
      <c r="V5" s="597"/>
      <c r="W5" s="597"/>
      <c r="X5" s="151"/>
    </row>
    <row r="6" spans="1:25" ht="72.599999999999994" thickBot="1" x14ac:dyDescent="0.35">
      <c r="A6" s="258" t="s">
        <v>16</v>
      </c>
      <c r="B6" s="258" t="s">
        <v>218</v>
      </c>
      <c r="C6" s="258" t="s">
        <v>199</v>
      </c>
      <c r="D6" s="258" t="s">
        <v>96</v>
      </c>
      <c r="E6" s="258" t="s">
        <v>209</v>
      </c>
      <c r="F6" s="258" t="s">
        <v>3</v>
      </c>
      <c r="G6" s="258" t="s">
        <v>4</v>
      </c>
      <c r="H6" s="328" t="s">
        <v>272</v>
      </c>
      <c r="I6" s="328" t="s">
        <v>271</v>
      </c>
      <c r="J6" s="259" t="s">
        <v>117</v>
      </c>
      <c r="K6" s="259" t="s">
        <v>118</v>
      </c>
      <c r="L6" s="259" t="s">
        <v>107</v>
      </c>
      <c r="M6" s="259" t="s">
        <v>5</v>
      </c>
      <c r="N6" s="348" t="s">
        <v>220</v>
      </c>
      <c r="O6" s="349" t="s">
        <v>221</v>
      </c>
      <c r="P6" s="350" t="s">
        <v>222</v>
      </c>
      <c r="Q6" s="145"/>
      <c r="R6" s="154" t="s">
        <v>264</v>
      </c>
      <c r="S6" s="155" t="s">
        <v>265</v>
      </c>
      <c r="T6" s="200"/>
      <c r="U6" s="345" t="s">
        <v>223</v>
      </c>
      <c r="V6" s="346" t="s">
        <v>251</v>
      </c>
      <c r="W6" s="347" t="s">
        <v>252</v>
      </c>
      <c r="X6" s="159" t="str">
        <f>'#3941 Ben Gamla '!X6</f>
        <v>Available Budget as of 03/31/2024</v>
      </c>
      <c r="Y6" s="244"/>
    </row>
    <row r="7" spans="1:25" ht="15.75" customHeight="1" x14ac:dyDescent="0.3">
      <c r="A7" s="160">
        <v>4228</v>
      </c>
      <c r="B7" s="135" t="s">
        <v>353</v>
      </c>
      <c r="C7" s="563" t="s">
        <v>354</v>
      </c>
      <c r="D7" s="137" t="s">
        <v>355</v>
      </c>
      <c r="E7" s="137" t="s">
        <v>342</v>
      </c>
      <c r="F7" s="169" t="s">
        <v>356</v>
      </c>
      <c r="G7" s="235" t="s">
        <v>7</v>
      </c>
      <c r="H7" s="296">
        <v>2.3E-2</v>
      </c>
      <c r="I7" s="296">
        <v>0.1265</v>
      </c>
      <c r="J7" s="169">
        <v>45565</v>
      </c>
      <c r="K7" s="169">
        <v>45566</v>
      </c>
      <c r="L7" s="169">
        <v>45314</v>
      </c>
      <c r="M7" s="137" t="s">
        <v>357</v>
      </c>
      <c r="N7" s="507">
        <v>31524.12</v>
      </c>
      <c r="O7" s="364"/>
      <c r="P7" s="485">
        <f t="shared" ref="P7" si="0">N7+O7</f>
        <v>31524.12</v>
      </c>
      <c r="Q7" s="130"/>
      <c r="R7" s="537">
        <v>0</v>
      </c>
      <c r="S7" s="485">
        <f t="shared" ref="S7:S14" si="1">P7-R7</f>
        <v>31524.12</v>
      </c>
      <c r="T7" s="396"/>
      <c r="U7" s="537">
        <v>0</v>
      </c>
      <c r="V7" s="364"/>
      <c r="W7" s="452">
        <f t="shared" ref="W7:W14" si="2">U7+V7</f>
        <v>0</v>
      </c>
      <c r="X7" s="487">
        <f t="shared" ref="X7:X13" si="3">S7-W7</f>
        <v>31524.12</v>
      </c>
    </row>
    <row r="8" spans="1:25" ht="15.75" customHeight="1" x14ac:dyDescent="0.3">
      <c r="A8" s="137">
        <v>4383</v>
      </c>
      <c r="B8" s="135" t="s">
        <v>348</v>
      </c>
      <c r="C8" s="561" t="s">
        <v>349</v>
      </c>
      <c r="D8" s="137" t="s">
        <v>350</v>
      </c>
      <c r="E8" s="137" t="s">
        <v>351</v>
      </c>
      <c r="F8" s="137" t="s">
        <v>352</v>
      </c>
      <c r="G8" s="235" t="s">
        <v>7</v>
      </c>
      <c r="H8" s="296">
        <v>2.3E-2</v>
      </c>
      <c r="I8" s="296">
        <v>0.1265</v>
      </c>
      <c r="J8" s="169">
        <v>45504</v>
      </c>
      <c r="K8" s="169">
        <v>45519</v>
      </c>
      <c r="L8" s="169">
        <v>45108</v>
      </c>
      <c r="M8" s="137" t="s">
        <v>268</v>
      </c>
      <c r="N8" s="363">
        <v>7465.86</v>
      </c>
      <c r="O8" s="364"/>
      <c r="P8" s="365">
        <f>N8+O8</f>
        <v>7465.86</v>
      </c>
      <c r="Q8" s="527"/>
      <c r="R8" s="378"/>
      <c r="S8" s="365">
        <f t="shared" si="1"/>
        <v>7465.86</v>
      </c>
      <c r="T8" s="175"/>
      <c r="U8" s="378">
        <v>7465.86</v>
      </c>
      <c r="V8" s="364">
        <v>0</v>
      </c>
      <c r="W8" s="452">
        <f t="shared" si="2"/>
        <v>7465.86</v>
      </c>
      <c r="X8" s="428">
        <f t="shared" si="3"/>
        <v>0</v>
      </c>
    </row>
    <row r="9" spans="1:25" ht="15.75" customHeight="1" x14ac:dyDescent="0.3">
      <c r="A9" s="137">
        <v>4427</v>
      </c>
      <c r="B9" s="135" t="s">
        <v>181</v>
      </c>
      <c r="C9" s="557" t="s">
        <v>232</v>
      </c>
      <c r="D9" s="137" t="s">
        <v>175</v>
      </c>
      <c r="E9" s="137" t="s">
        <v>216</v>
      </c>
      <c r="F9" s="137" t="s">
        <v>183</v>
      </c>
      <c r="G9" s="135" t="s">
        <v>7</v>
      </c>
      <c r="H9" s="296">
        <v>0.05</v>
      </c>
      <c r="I9" s="318">
        <v>0.1265</v>
      </c>
      <c r="J9" s="169">
        <v>45199</v>
      </c>
      <c r="K9" s="169">
        <v>45199</v>
      </c>
      <c r="L9" s="169">
        <v>44201</v>
      </c>
      <c r="M9" s="137" t="s">
        <v>179</v>
      </c>
      <c r="N9" s="363">
        <v>14961.22</v>
      </c>
      <c r="O9" s="364"/>
      <c r="P9" s="485">
        <v>14961.22</v>
      </c>
      <c r="Q9" s="527"/>
      <c r="R9" s="378">
        <v>13210</v>
      </c>
      <c r="S9" s="485">
        <v>1751.2199999999993</v>
      </c>
      <c r="T9" s="396"/>
      <c r="U9" s="378">
        <v>1751.22</v>
      </c>
      <c r="V9" s="364"/>
      <c r="W9" s="452">
        <f t="shared" si="2"/>
        <v>1751.22</v>
      </c>
      <c r="X9" s="487">
        <v>0</v>
      </c>
      <c r="Y9" s="135" t="s">
        <v>326</v>
      </c>
    </row>
    <row r="10" spans="1:25" ht="15.75" customHeight="1" x14ac:dyDescent="0.3">
      <c r="A10" s="137">
        <v>4450</v>
      </c>
      <c r="B10" s="135" t="s">
        <v>202</v>
      </c>
      <c r="C10" s="289" t="s">
        <v>185</v>
      </c>
      <c r="D10" s="137" t="s">
        <v>186</v>
      </c>
      <c r="E10" s="287" t="s">
        <v>214</v>
      </c>
      <c r="F10" s="137" t="s">
        <v>203</v>
      </c>
      <c r="G10" s="135" t="s">
        <v>7</v>
      </c>
      <c r="H10" s="296">
        <v>0.05</v>
      </c>
      <c r="I10" s="318">
        <v>0.1265</v>
      </c>
      <c r="J10" s="169">
        <v>45565</v>
      </c>
      <c r="K10" s="169">
        <v>45565</v>
      </c>
      <c r="L10" s="169">
        <v>44279</v>
      </c>
      <c r="M10" s="137" t="s">
        <v>204</v>
      </c>
      <c r="N10" s="363">
        <v>6918.49</v>
      </c>
      <c r="O10" s="364"/>
      <c r="P10" s="485">
        <f>N10+O10</f>
        <v>6918.49</v>
      </c>
      <c r="Q10" s="130"/>
      <c r="R10" s="378"/>
      <c r="S10" s="485">
        <f t="shared" si="1"/>
        <v>6918.49</v>
      </c>
      <c r="T10" s="396"/>
      <c r="U10" s="378"/>
      <c r="V10" s="364"/>
      <c r="W10" s="452">
        <f t="shared" si="2"/>
        <v>0</v>
      </c>
      <c r="X10" s="487">
        <f t="shared" si="3"/>
        <v>6918.49</v>
      </c>
    </row>
    <row r="11" spans="1:25" ht="15.75" customHeight="1" x14ac:dyDescent="0.3">
      <c r="A11" s="137" t="s">
        <v>313</v>
      </c>
      <c r="B11" s="135" t="s">
        <v>297</v>
      </c>
      <c r="C11" s="526" t="s">
        <v>185</v>
      </c>
      <c r="D11" s="137" t="s">
        <v>186</v>
      </c>
      <c r="E11" s="287" t="s">
        <v>275</v>
      </c>
      <c r="F11" s="137" t="s">
        <v>276</v>
      </c>
      <c r="G11" s="135" t="s">
        <v>7</v>
      </c>
      <c r="H11" s="296">
        <v>0.05</v>
      </c>
      <c r="I11" s="318">
        <v>0.1265</v>
      </c>
      <c r="J11" s="169">
        <v>45565</v>
      </c>
      <c r="K11" s="169">
        <v>45565</v>
      </c>
      <c r="L11" s="169">
        <v>44279</v>
      </c>
      <c r="M11" s="137" t="s">
        <v>188</v>
      </c>
      <c r="N11" s="363">
        <v>128134.84</v>
      </c>
      <c r="O11" s="364">
        <v>20.07</v>
      </c>
      <c r="P11" s="485">
        <f t="shared" ref="P11:P14" si="4">N11+O11</f>
        <v>128154.91</v>
      </c>
      <c r="Q11" s="527"/>
      <c r="R11" s="378"/>
      <c r="S11" s="485">
        <f t="shared" si="1"/>
        <v>128154.91</v>
      </c>
      <c r="T11" s="396"/>
      <c r="U11" s="378">
        <v>52446.57</v>
      </c>
      <c r="V11" s="364"/>
      <c r="W11" s="452">
        <f t="shared" si="2"/>
        <v>52446.57</v>
      </c>
      <c r="X11" s="487">
        <f t="shared" si="3"/>
        <v>75708.34</v>
      </c>
    </row>
    <row r="12" spans="1:25" ht="15.75" customHeight="1" x14ac:dyDescent="0.3">
      <c r="A12" s="137" t="s">
        <v>306</v>
      </c>
      <c r="B12" s="135" t="s">
        <v>212</v>
      </c>
      <c r="C12" s="526" t="s">
        <v>185</v>
      </c>
      <c r="D12" s="137" t="s">
        <v>186</v>
      </c>
      <c r="E12" s="287" t="s">
        <v>213</v>
      </c>
      <c r="F12" s="137" t="s">
        <v>187</v>
      </c>
      <c r="G12" s="135" t="s">
        <v>7</v>
      </c>
      <c r="H12" s="296">
        <v>0.05</v>
      </c>
      <c r="I12" s="318">
        <v>0.1265</v>
      </c>
      <c r="J12" s="169">
        <v>45565</v>
      </c>
      <c r="K12" s="169">
        <v>45565</v>
      </c>
      <c r="L12" s="169">
        <v>44279</v>
      </c>
      <c r="M12" s="137" t="s">
        <v>188</v>
      </c>
      <c r="N12" s="363">
        <v>512539.35</v>
      </c>
      <c r="O12" s="364">
        <v>80.290000000000006</v>
      </c>
      <c r="P12" s="485">
        <f t="shared" si="4"/>
        <v>512619.63999999996</v>
      </c>
      <c r="Q12" s="527"/>
      <c r="R12" s="378">
        <v>158339.26999999999</v>
      </c>
      <c r="S12" s="485">
        <f t="shared" si="1"/>
        <v>354280.37</v>
      </c>
      <c r="T12" s="396"/>
      <c r="U12" s="378">
        <v>206562.65</v>
      </c>
      <c r="V12" s="364"/>
      <c r="W12" s="452">
        <f t="shared" si="2"/>
        <v>206562.65</v>
      </c>
      <c r="X12" s="487">
        <f t="shared" si="3"/>
        <v>147717.72</v>
      </c>
    </row>
    <row r="13" spans="1:25" ht="15.75" customHeight="1" x14ac:dyDescent="0.3">
      <c r="A13" s="137" t="s">
        <v>308</v>
      </c>
      <c r="B13" s="135" t="s">
        <v>321</v>
      </c>
      <c r="C13" s="526" t="s">
        <v>185</v>
      </c>
      <c r="D13" s="137" t="s">
        <v>186</v>
      </c>
      <c r="E13" s="287" t="s">
        <v>284</v>
      </c>
      <c r="F13" s="137" t="s">
        <v>285</v>
      </c>
      <c r="G13" s="135" t="s">
        <v>7</v>
      </c>
      <c r="H13" s="296">
        <v>0.05</v>
      </c>
      <c r="I13" s="318">
        <v>0.1265</v>
      </c>
      <c r="J13" s="169">
        <v>45565</v>
      </c>
      <c r="K13" s="169">
        <v>45565</v>
      </c>
      <c r="L13" s="169">
        <v>44279</v>
      </c>
      <c r="M13" s="137" t="s">
        <v>286</v>
      </c>
      <c r="N13" s="363">
        <v>5158.3100000000004</v>
      </c>
      <c r="O13" s="364"/>
      <c r="P13" s="485">
        <f t="shared" si="4"/>
        <v>5158.3100000000004</v>
      </c>
      <c r="Q13" s="527"/>
      <c r="R13" s="378"/>
      <c r="S13" s="485">
        <f t="shared" si="1"/>
        <v>5158.3100000000004</v>
      </c>
      <c r="T13" s="396"/>
      <c r="U13" s="378"/>
      <c r="V13" s="364"/>
      <c r="W13" s="452"/>
      <c r="X13" s="487">
        <f t="shared" si="3"/>
        <v>5158.3100000000004</v>
      </c>
    </row>
    <row r="14" spans="1:25" ht="15.75" customHeight="1" x14ac:dyDescent="0.3">
      <c r="A14" s="137">
        <v>4464</v>
      </c>
      <c r="B14" s="135" t="s">
        <v>233</v>
      </c>
      <c r="C14" s="289" t="s">
        <v>235</v>
      </c>
      <c r="D14" s="137" t="s">
        <v>175</v>
      </c>
      <c r="E14" s="137" t="s">
        <v>225</v>
      </c>
      <c r="F14" s="137" t="s">
        <v>226</v>
      </c>
      <c r="G14" s="135" t="s">
        <v>7</v>
      </c>
      <c r="H14" s="296">
        <v>0.05</v>
      </c>
      <c r="I14" s="318">
        <v>0.1265</v>
      </c>
      <c r="J14" s="169">
        <v>45199</v>
      </c>
      <c r="K14" s="169">
        <v>45199</v>
      </c>
      <c r="L14" s="169">
        <v>44201</v>
      </c>
      <c r="M14" s="137" t="s">
        <v>234</v>
      </c>
      <c r="N14" s="379">
        <v>79237.73</v>
      </c>
      <c r="O14" s="380"/>
      <c r="P14" s="485">
        <f t="shared" si="4"/>
        <v>79237.73</v>
      </c>
      <c r="Q14" s="130"/>
      <c r="R14" s="409">
        <v>9604.4699999999993</v>
      </c>
      <c r="S14" s="485">
        <f t="shared" si="1"/>
        <v>69633.259999999995</v>
      </c>
      <c r="T14" s="396"/>
      <c r="U14" s="409">
        <v>9434.5400000000009</v>
      </c>
      <c r="V14" s="380"/>
      <c r="W14" s="453">
        <f t="shared" si="2"/>
        <v>9434.5400000000009</v>
      </c>
      <c r="X14" s="487">
        <v>0</v>
      </c>
      <c r="Y14" s="135" t="s">
        <v>326</v>
      </c>
    </row>
    <row r="15" spans="1:25" ht="15.75" customHeight="1" thickBot="1" x14ac:dyDescent="0.35">
      <c r="C15" s="371"/>
      <c r="D15" s="182"/>
      <c r="E15" s="182"/>
      <c r="I15" s="168"/>
      <c r="J15" s="198"/>
      <c r="K15" s="198"/>
      <c r="L15" s="198"/>
      <c r="M15" s="172" t="s">
        <v>38</v>
      </c>
      <c r="N15" s="366">
        <f>SUM(N7:N14)</f>
        <v>785939.92</v>
      </c>
      <c r="O15" s="367">
        <f>SUM(O7:O14)</f>
        <v>100.36000000000001</v>
      </c>
      <c r="P15" s="368">
        <f>SUM(P7:P14)</f>
        <v>786040.28</v>
      </c>
      <c r="Q15" s="130"/>
      <c r="R15" s="366">
        <f>SUM(R7:R14)</f>
        <v>181153.74</v>
      </c>
      <c r="S15" s="368">
        <f>SUM(S7:S14)</f>
        <v>604886.54</v>
      </c>
      <c r="T15" s="130"/>
      <c r="U15" s="366">
        <f>SUM(U7:U14)</f>
        <v>277660.83999999997</v>
      </c>
      <c r="V15" s="367">
        <f>SUM(V7:V14)</f>
        <v>0</v>
      </c>
      <c r="W15" s="454">
        <f>SUM(W7:W14)</f>
        <v>277660.83999999997</v>
      </c>
      <c r="X15" s="457">
        <f>SUM(X7:X14)</f>
        <v>267026.98</v>
      </c>
    </row>
    <row r="16" spans="1:25" ht="13.5" customHeight="1" thickTop="1" x14ac:dyDescent="0.3">
      <c r="B16" s="141"/>
      <c r="C16" s="182"/>
      <c r="D16" s="182"/>
      <c r="E16" s="182"/>
      <c r="J16" s="198"/>
      <c r="K16" s="198"/>
      <c r="L16" s="198"/>
      <c r="M16" s="224"/>
      <c r="N16" s="171"/>
      <c r="O16" s="171"/>
      <c r="P16" s="171"/>
      <c r="R16" s="171"/>
      <c r="S16" s="171"/>
      <c r="T16" s="170"/>
    </row>
    <row r="17" spans="2:20" ht="15.75" customHeight="1" x14ac:dyDescent="0.3">
      <c r="B17" s="141"/>
      <c r="C17" s="182"/>
      <c r="D17" s="182"/>
      <c r="E17" s="182"/>
      <c r="J17" s="198"/>
      <c r="K17" s="198"/>
      <c r="L17" s="198"/>
      <c r="M17" s="224"/>
      <c r="N17" s="171"/>
      <c r="O17" s="171"/>
      <c r="P17" s="171"/>
      <c r="R17" s="171"/>
      <c r="S17" s="171"/>
      <c r="T17" s="170"/>
    </row>
    <row r="18" spans="2:20" ht="15.75" customHeight="1" x14ac:dyDescent="0.3">
      <c r="B18" s="132" t="s">
        <v>111</v>
      </c>
      <c r="C18" s="182"/>
      <c r="D18" s="182"/>
      <c r="E18" s="182"/>
      <c r="M18" s="224"/>
      <c r="N18" s="171"/>
      <c r="O18" s="171"/>
      <c r="P18" s="171"/>
      <c r="Q18" s="141"/>
      <c r="R18" s="171"/>
      <c r="S18" s="171"/>
      <c r="T18" s="170"/>
    </row>
    <row r="19" spans="2:20" ht="15.75" customHeight="1" x14ac:dyDescent="0.3">
      <c r="B19" s="596" t="s">
        <v>253</v>
      </c>
      <c r="C19" s="596"/>
      <c r="D19" s="596"/>
      <c r="E19" s="596"/>
      <c r="F19" s="596"/>
      <c r="G19" s="596"/>
      <c r="H19" s="176"/>
      <c r="I19" s="176"/>
      <c r="J19" s="176"/>
      <c r="M19" s="224"/>
      <c r="N19" s="171"/>
      <c r="O19" s="171"/>
      <c r="P19" s="171"/>
      <c r="Q19" s="141"/>
      <c r="R19" s="171"/>
      <c r="S19" s="171"/>
      <c r="T19" s="170"/>
    </row>
    <row r="20" spans="2:20" ht="15.75" customHeight="1" x14ac:dyDescent="0.3">
      <c r="C20" s="182"/>
      <c r="D20" s="182"/>
      <c r="E20" s="182"/>
      <c r="M20" s="224"/>
      <c r="N20" s="171"/>
      <c r="O20" s="171"/>
      <c r="P20" s="171"/>
      <c r="Q20" s="141"/>
      <c r="R20" s="171"/>
      <c r="S20" s="171"/>
      <c r="T20" s="170"/>
    </row>
    <row r="21" spans="2:20" ht="15.75" customHeight="1" x14ac:dyDescent="0.3">
      <c r="B21" s="596" t="s">
        <v>115</v>
      </c>
      <c r="C21" s="596"/>
      <c r="D21" s="596"/>
      <c r="E21" s="596"/>
      <c r="F21" s="596"/>
      <c r="G21" s="596"/>
      <c r="H21" s="176"/>
      <c r="I21" s="176"/>
      <c r="J21" s="176"/>
      <c r="M21" s="224"/>
      <c r="N21" s="171"/>
      <c r="O21" s="171"/>
      <c r="P21" s="171"/>
      <c r="Q21" s="141"/>
      <c r="R21" s="171"/>
      <c r="S21" s="171"/>
      <c r="T21" s="170"/>
    </row>
    <row r="22" spans="2:20" ht="15.75" customHeight="1" x14ac:dyDescent="0.3">
      <c r="B22" s="176"/>
      <c r="C22" s="176"/>
      <c r="D22" s="176"/>
      <c r="E22" s="176"/>
      <c r="F22" s="177"/>
      <c r="G22" s="176"/>
      <c r="H22" s="176"/>
      <c r="I22" s="176"/>
      <c r="J22" s="176"/>
      <c r="M22" s="224"/>
      <c r="N22" s="171"/>
      <c r="O22" s="171"/>
      <c r="P22" s="171"/>
      <c r="Q22" s="141"/>
      <c r="R22" s="171"/>
      <c r="S22" s="171"/>
      <c r="T22" s="170"/>
    </row>
    <row r="23" spans="2:20" ht="15.75" customHeight="1" x14ac:dyDescent="0.3">
      <c r="B23" s="596" t="s">
        <v>136</v>
      </c>
      <c r="C23" s="596"/>
      <c r="D23" s="596"/>
      <c r="E23" s="596"/>
      <c r="F23" s="596"/>
      <c r="G23" s="596"/>
      <c r="H23" s="176"/>
      <c r="I23" s="176"/>
      <c r="J23" s="176"/>
      <c r="M23" s="224"/>
      <c r="N23" s="171"/>
      <c r="O23" s="171"/>
      <c r="P23" s="171"/>
      <c r="Q23" s="141"/>
      <c r="R23" s="171"/>
      <c r="S23" s="171"/>
      <c r="T23" s="170"/>
    </row>
    <row r="24" spans="2:20" ht="15.75" customHeight="1" x14ac:dyDescent="0.3">
      <c r="B24" s="609" t="s">
        <v>135</v>
      </c>
      <c r="C24" s="596"/>
      <c r="D24" s="596"/>
      <c r="E24" s="596"/>
      <c r="F24" s="596"/>
      <c r="G24" s="596"/>
      <c r="H24" s="176"/>
      <c r="I24" s="176"/>
      <c r="J24" s="176"/>
      <c r="M24" s="224"/>
      <c r="N24" s="171"/>
      <c r="O24" s="171"/>
      <c r="P24" s="171"/>
      <c r="Q24" s="141"/>
      <c r="R24" s="171"/>
      <c r="S24" s="171"/>
      <c r="T24" s="170"/>
    </row>
    <row r="25" spans="2:20" ht="15.75" customHeight="1" x14ac:dyDescent="0.3">
      <c r="B25" s="176"/>
      <c r="C25" s="176"/>
      <c r="D25" s="176"/>
      <c r="E25" s="176"/>
      <c r="F25" s="177"/>
      <c r="G25" s="176"/>
      <c r="H25" s="176"/>
      <c r="I25" s="176"/>
      <c r="J25" s="176"/>
      <c r="M25" s="224"/>
      <c r="N25" s="171"/>
      <c r="O25" s="171"/>
      <c r="P25" s="171"/>
      <c r="Q25" s="141"/>
      <c r="R25" s="171"/>
      <c r="S25" s="171"/>
      <c r="T25" s="170"/>
    </row>
    <row r="26" spans="2:20" ht="15.75" customHeight="1" x14ac:dyDescent="0.3">
      <c r="B26" s="176"/>
      <c r="C26" s="176"/>
      <c r="D26" s="176"/>
      <c r="E26" s="176"/>
      <c r="F26" s="177"/>
      <c r="G26" s="176"/>
      <c r="H26" s="176"/>
      <c r="I26" s="176"/>
      <c r="J26" s="176"/>
      <c r="M26" s="224"/>
      <c r="N26" s="171"/>
      <c r="O26" s="171"/>
      <c r="P26" s="171"/>
      <c r="Q26" s="141"/>
      <c r="R26" s="171"/>
      <c r="S26" s="171"/>
      <c r="T26" s="170"/>
    </row>
    <row r="27" spans="2:20" ht="15.75" customHeight="1" x14ac:dyDescent="0.3">
      <c r="B27" s="131" t="s">
        <v>98</v>
      </c>
      <c r="C27" s="180" t="s">
        <v>101</v>
      </c>
      <c r="D27" s="180" t="s">
        <v>102</v>
      </c>
      <c r="E27" s="180"/>
      <c r="F27" s="177"/>
      <c r="G27" s="176"/>
      <c r="H27" s="176"/>
      <c r="I27" s="176"/>
      <c r="J27" s="176"/>
      <c r="M27" s="224"/>
      <c r="N27" s="171"/>
      <c r="O27" s="171"/>
      <c r="P27" s="171"/>
      <c r="Q27" s="141"/>
      <c r="R27" s="171"/>
      <c r="S27" s="171"/>
      <c r="T27" s="170"/>
    </row>
    <row r="28" spans="2:20" ht="15.75" customHeight="1" x14ac:dyDescent="0.3">
      <c r="B28" s="135" t="s">
        <v>242</v>
      </c>
      <c r="C28" s="182" t="s">
        <v>148</v>
      </c>
      <c r="D28" s="182" t="s">
        <v>149</v>
      </c>
      <c r="E28" s="182"/>
      <c r="F28" s="177"/>
      <c r="G28" s="176"/>
      <c r="H28" s="176"/>
      <c r="I28" s="176"/>
      <c r="J28" s="176"/>
      <c r="M28" s="224"/>
      <c r="N28" s="171"/>
      <c r="O28" s="171"/>
      <c r="P28" s="171"/>
      <c r="Q28" s="141"/>
      <c r="R28" s="171"/>
      <c r="S28" s="171"/>
      <c r="T28" s="170"/>
    </row>
    <row r="29" spans="2:20" ht="15.75" customHeight="1" x14ac:dyDescent="0.3">
      <c r="B29" s="173" t="s">
        <v>100</v>
      </c>
      <c r="C29" s="182" t="s">
        <v>177</v>
      </c>
      <c r="D29" s="182" t="s">
        <v>208</v>
      </c>
      <c r="E29" s="182"/>
      <c r="M29" s="224"/>
      <c r="N29" s="171"/>
      <c r="O29" s="171"/>
      <c r="P29" s="171"/>
      <c r="Q29" s="141"/>
      <c r="R29" s="171"/>
      <c r="S29" s="171"/>
      <c r="T29" s="170"/>
    </row>
    <row r="30" spans="2:20" ht="15.75" customHeight="1" x14ac:dyDescent="0.3">
      <c r="B30" s="135" t="s">
        <v>237</v>
      </c>
      <c r="C30" s="182" t="s">
        <v>205</v>
      </c>
      <c r="D30" s="182" t="s">
        <v>206</v>
      </c>
      <c r="E30" s="182"/>
      <c r="M30" s="224"/>
      <c r="N30" s="171"/>
      <c r="O30" s="171"/>
      <c r="P30" s="171"/>
      <c r="Q30" s="141"/>
      <c r="R30" s="171"/>
      <c r="S30" s="171"/>
      <c r="T30" s="170"/>
    </row>
    <row r="31" spans="2:20" ht="15.75" customHeight="1" x14ac:dyDescent="0.3">
      <c r="B31" s="135" t="s">
        <v>238</v>
      </c>
      <c r="C31" s="182" t="s">
        <v>205</v>
      </c>
      <c r="D31" s="182" t="s">
        <v>206</v>
      </c>
      <c r="E31" s="182"/>
      <c r="M31" s="224"/>
      <c r="N31" s="171"/>
      <c r="O31" s="171"/>
      <c r="P31" s="171"/>
      <c r="Q31" s="141"/>
      <c r="R31" s="171"/>
      <c r="S31" s="171"/>
      <c r="T31" s="170"/>
    </row>
    <row r="32" spans="2:20" ht="15.75" customHeight="1" x14ac:dyDescent="0.3">
      <c r="C32" s="182"/>
      <c r="D32" s="182"/>
      <c r="E32" s="182"/>
      <c r="M32" s="224"/>
      <c r="N32" s="171"/>
      <c r="O32" s="171"/>
      <c r="P32" s="171"/>
      <c r="Q32" s="141"/>
      <c r="R32" s="171"/>
      <c r="S32" s="171"/>
      <c r="T32" s="170"/>
    </row>
    <row r="33" spans="2:20" ht="15.75" customHeight="1" x14ac:dyDescent="0.3">
      <c r="B33" s="592" t="s">
        <v>269</v>
      </c>
      <c r="C33" s="592"/>
      <c r="D33" s="592"/>
      <c r="E33" s="592"/>
      <c r="F33" s="592"/>
      <c r="G33" s="592"/>
      <c r="H33" s="592"/>
      <c r="I33" s="592"/>
      <c r="M33" s="224"/>
      <c r="N33" s="171"/>
      <c r="O33" s="171"/>
      <c r="P33" s="171"/>
      <c r="Q33" s="141"/>
      <c r="R33" s="171"/>
      <c r="S33" s="171"/>
      <c r="T33" s="170"/>
    </row>
    <row r="34" spans="2:20" ht="15.75" customHeight="1" x14ac:dyDescent="0.3">
      <c r="B34" s="128" t="s">
        <v>270</v>
      </c>
      <c r="C34" s="182"/>
      <c r="D34" s="182"/>
      <c r="E34" s="182"/>
      <c r="M34" s="224"/>
      <c r="N34" s="171"/>
      <c r="O34" s="171"/>
      <c r="P34" s="171"/>
      <c r="Q34" s="141"/>
      <c r="R34" s="171"/>
      <c r="S34" s="171"/>
      <c r="T34" s="170"/>
    </row>
    <row r="35" spans="2:20" ht="15.75" customHeight="1" x14ac:dyDescent="0.3">
      <c r="B35" s="192"/>
      <c r="C35" s="216"/>
      <c r="D35" s="216"/>
      <c r="E35" s="216"/>
      <c r="F35" s="216"/>
      <c r="G35" s="192"/>
      <c r="H35" s="192"/>
      <c r="I35" s="192"/>
      <c r="J35" s="192"/>
      <c r="K35" s="192"/>
      <c r="L35" s="192"/>
      <c r="M35" s="192"/>
      <c r="N35" s="192"/>
      <c r="O35" s="192"/>
      <c r="P35" s="192"/>
      <c r="Q35" s="192"/>
      <c r="R35" s="192"/>
      <c r="S35" s="192"/>
      <c r="T35" s="141"/>
    </row>
    <row r="36" spans="2:20" ht="15.75" customHeight="1" x14ac:dyDescent="0.3">
      <c r="R36" s="300" t="s">
        <v>256</v>
      </c>
      <c r="S36" s="301"/>
      <c r="T36" s="298"/>
    </row>
    <row r="37" spans="2:20" ht="15.75" customHeight="1" x14ac:dyDescent="0.3">
      <c r="B37" s="188" t="s">
        <v>255</v>
      </c>
      <c r="C37" s="190" t="s">
        <v>2</v>
      </c>
      <c r="D37" s="190"/>
      <c r="E37" s="190"/>
      <c r="F37" s="570" t="s">
        <v>34</v>
      </c>
      <c r="G37" s="190" t="s">
        <v>35</v>
      </c>
      <c r="H37" s="190"/>
      <c r="I37" s="190"/>
      <c r="J37" s="190"/>
      <c r="K37" s="190"/>
      <c r="L37" s="190"/>
      <c r="M37" s="190" t="s">
        <v>36</v>
      </c>
      <c r="N37" s="190" t="s">
        <v>37</v>
      </c>
      <c r="O37" s="191"/>
      <c r="P37" s="191"/>
      <c r="Q37" s="191"/>
      <c r="R37" s="192" t="s">
        <v>81</v>
      </c>
      <c r="S37" s="193"/>
      <c r="T37" s="299"/>
    </row>
    <row r="38" spans="2:20" ht="15.75" customHeight="1" x14ac:dyDescent="0.3">
      <c r="B38" s="194"/>
      <c r="C38" s="146"/>
      <c r="D38" s="146"/>
      <c r="E38" s="146"/>
      <c r="F38" s="571"/>
      <c r="G38" s="146"/>
      <c r="H38" s="146"/>
      <c r="I38" s="146"/>
      <c r="J38" s="146"/>
      <c r="K38" s="146"/>
      <c r="L38" s="146"/>
      <c r="M38" s="146"/>
      <c r="N38" s="146"/>
      <c r="O38" s="136"/>
      <c r="P38" s="136"/>
      <c r="Q38" s="136"/>
      <c r="R38" s="300"/>
      <c r="S38" s="301"/>
      <c r="T38" s="301"/>
    </row>
    <row r="39" spans="2:20" ht="15.75" customHeight="1" x14ac:dyDescent="0.3">
      <c r="B39" s="194"/>
      <c r="C39" s="146"/>
      <c r="D39" s="146"/>
      <c r="E39" s="146"/>
      <c r="F39" s="571"/>
      <c r="G39" s="146"/>
      <c r="H39" s="146"/>
      <c r="I39" s="146"/>
      <c r="J39" s="146"/>
      <c r="K39" s="146"/>
      <c r="L39" s="146"/>
      <c r="M39" s="146"/>
      <c r="N39" s="146"/>
      <c r="O39" s="136"/>
      <c r="P39" s="136"/>
      <c r="Q39" s="136"/>
      <c r="R39" s="300"/>
      <c r="S39" s="301"/>
      <c r="T39" s="301"/>
    </row>
    <row r="40" spans="2:20" ht="15.75" customHeight="1" x14ac:dyDescent="0.3">
      <c r="B40" s="194"/>
      <c r="C40" s="146"/>
      <c r="D40" s="146"/>
      <c r="E40" s="146"/>
      <c r="F40" s="571"/>
      <c r="G40" s="146"/>
      <c r="H40" s="146"/>
      <c r="I40" s="146"/>
      <c r="J40" s="146"/>
      <c r="K40" s="146"/>
      <c r="L40" s="146"/>
      <c r="M40" s="146"/>
      <c r="N40" s="146"/>
      <c r="O40" s="136"/>
      <c r="P40" s="136"/>
      <c r="Q40" s="136"/>
      <c r="R40" s="300"/>
      <c r="S40" s="301"/>
      <c r="T40" s="301"/>
    </row>
    <row r="41" spans="2:20" ht="15.75" customHeight="1" x14ac:dyDescent="0.3">
      <c r="B41" s="194"/>
      <c r="C41" s="514"/>
      <c r="D41" s="514"/>
      <c r="E41" s="514"/>
      <c r="F41" s="571"/>
      <c r="G41" s="514"/>
      <c r="H41" s="514"/>
      <c r="I41" s="514"/>
      <c r="J41" s="514"/>
      <c r="K41" s="514"/>
      <c r="L41" s="514"/>
      <c r="M41" s="514"/>
      <c r="N41" s="514"/>
      <c r="O41" s="136"/>
      <c r="P41" s="136"/>
      <c r="Q41" s="136"/>
      <c r="R41" s="300"/>
      <c r="S41" s="301"/>
      <c r="T41" s="301"/>
    </row>
    <row r="42" spans="2:20" ht="15.75" customHeight="1" x14ac:dyDescent="0.3">
      <c r="B42" s="194"/>
      <c r="C42" s="551"/>
      <c r="D42" s="551"/>
      <c r="E42" s="551"/>
      <c r="F42" s="571"/>
      <c r="G42" s="551"/>
      <c r="H42" s="551"/>
      <c r="I42" s="551"/>
      <c r="J42" s="551"/>
      <c r="K42" s="551"/>
      <c r="L42" s="551"/>
      <c r="M42" s="551"/>
      <c r="N42" s="551"/>
      <c r="O42" s="136"/>
      <c r="P42" s="136"/>
      <c r="Q42" s="136"/>
      <c r="R42" s="300"/>
      <c r="S42" s="301"/>
      <c r="T42" s="301"/>
    </row>
    <row r="43" spans="2:20" ht="15.75" customHeight="1" x14ac:dyDescent="0.3">
      <c r="B43" s="194"/>
      <c r="C43" s="514"/>
      <c r="D43" s="514"/>
      <c r="E43" s="514"/>
      <c r="F43" s="571"/>
      <c r="G43" s="514"/>
      <c r="H43" s="514"/>
      <c r="I43" s="514"/>
      <c r="J43" s="514"/>
      <c r="K43" s="514"/>
      <c r="L43" s="514"/>
      <c r="M43" s="514"/>
      <c r="N43" s="514"/>
      <c r="O43" s="136"/>
      <c r="P43" s="136"/>
      <c r="Q43" s="136"/>
      <c r="R43" s="300"/>
      <c r="S43" s="301"/>
      <c r="T43" s="301"/>
    </row>
    <row r="44" spans="2:20" ht="15.75" customHeight="1" x14ac:dyDescent="0.3">
      <c r="B44" s="194"/>
      <c r="C44" s="514"/>
      <c r="D44" s="514"/>
      <c r="E44" s="514"/>
      <c r="F44" s="571"/>
      <c r="G44" s="514"/>
      <c r="H44" s="514"/>
      <c r="I44" s="514"/>
      <c r="J44" s="514"/>
      <c r="K44" s="514"/>
      <c r="L44" s="514"/>
      <c r="M44" s="514"/>
      <c r="N44" s="514"/>
      <c r="O44" s="136"/>
      <c r="P44" s="136"/>
      <c r="Q44" s="136"/>
      <c r="R44" s="300"/>
      <c r="S44" s="301"/>
      <c r="T44" s="301"/>
    </row>
    <row r="45" spans="2:20" ht="15.75" customHeight="1" x14ac:dyDescent="0.3">
      <c r="B45" s="194"/>
      <c r="C45" s="514"/>
      <c r="D45" s="514"/>
      <c r="E45" s="514"/>
      <c r="F45" s="571"/>
      <c r="G45" s="514"/>
      <c r="H45" s="514"/>
      <c r="I45" s="514"/>
      <c r="J45" s="514"/>
      <c r="K45" s="514"/>
      <c r="L45" s="514"/>
      <c r="M45" s="514"/>
      <c r="N45" s="514"/>
      <c r="O45" s="136"/>
      <c r="P45" s="136"/>
      <c r="Q45" s="136"/>
      <c r="R45" s="300"/>
      <c r="S45" s="301"/>
      <c r="T45" s="301"/>
    </row>
    <row r="46" spans="2:20" ht="15.75" customHeight="1" x14ac:dyDescent="0.3">
      <c r="B46" s="194"/>
      <c r="C46" s="514"/>
      <c r="D46" s="514"/>
      <c r="E46" s="514"/>
      <c r="F46" s="571"/>
      <c r="G46" s="514"/>
      <c r="H46" s="514"/>
      <c r="I46" s="514"/>
      <c r="J46" s="514"/>
      <c r="K46" s="514"/>
      <c r="L46" s="514"/>
      <c r="M46" s="514"/>
      <c r="N46" s="514"/>
      <c r="O46" s="136"/>
      <c r="P46" s="136"/>
      <c r="Q46" s="136"/>
      <c r="R46" s="300"/>
      <c r="S46" s="301"/>
      <c r="T46" s="301"/>
    </row>
    <row r="47" spans="2:20" ht="15.75" customHeight="1" x14ac:dyDescent="0.3">
      <c r="B47" s="194"/>
      <c r="C47" s="514"/>
      <c r="D47" s="514"/>
      <c r="E47" s="514"/>
      <c r="F47" s="571"/>
      <c r="G47" s="514"/>
      <c r="H47" s="514"/>
      <c r="I47" s="514"/>
      <c r="J47" s="514"/>
      <c r="K47" s="514"/>
      <c r="L47" s="514"/>
      <c r="M47" s="514"/>
      <c r="N47" s="514"/>
      <c r="O47" s="136"/>
      <c r="P47" s="136"/>
      <c r="Q47" s="136"/>
      <c r="R47" s="300"/>
      <c r="S47" s="301"/>
      <c r="T47" s="301"/>
    </row>
    <row r="48" spans="2:20" ht="15.75" customHeight="1" x14ac:dyDescent="0.3">
      <c r="B48" s="194"/>
      <c r="C48" s="146"/>
      <c r="D48" s="146"/>
      <c r="E48" s="146"/>
      <c r="F48" s="571"/>
      <c r="G48" s="146"/>
      <c r="H48" s="146"/>
      <c r="I48" s="146"/>
      <c r="J48" s="146"/>
      <c r="K48" s="146"/>
      <c r="L48" s="146"/>
      <c r="M48" s="146"/>
      <c r="N48" s="146"/>
      <c r="O48" s="136"/>
      <c r="P48" s="136"/>
      <c r="Q48" s="136"/>
      <c r="R48" s="300"/>
      <c r="S48" s="301"/>
      <c r="T48" s="301"/>
    </row>
    <row r="49" spans="3:23" ht="15.75" customHeight="1" x14ac:dyDescent="0.3">
      <c r="C49" s="211"/>
      <c r="D49" s="211"/>
      <c r="E49" s="211"/>
      <c r="F49" s="160"/>
      <c r="G49" s="231"/>
      <c r="H49" s="231"/>
      <c r="I49" s="231"/>
      <c r="J49" s="231"/>
      <c r="K49" s="231"/>
      <c r="L49" s="231"/>
      <c r="M49" s="232"/>
      <c r="N49" s="209"/>
    </row>
    <row r="50" spans="3:23" ht="15.75" customHeight="1" x14ac:dyDescent="0.3">
      <c r="C50" s="211"/>
      <c r="D50" s="211"/>
      <c r="E50" s="211"/>
      <c r="F50" s="160"/>
      <c r="G50" s="231"/>
      <c r="H50" s="231"/>
      <c r="I50" s="231"/>
      <c r="J50" s="231"/>
      <c r="K50" s="231"/>
      <c r="L50" s="231"/>
      <c r="M50" s="232"/>
      <c r="N50" s="209"/>
    </row>
    <row r="51" spans="3:23" ht="15.75" customHeight="1" x14ac:dyDescent="0.3">
      <c r="C51" s="211"/>
      <c r="D51" s="211"/>
      <c r="E51" s="211"/>
      <c r="F51" s="160"/>
      <c r="G51" s="231"/>
      <c r="H51" s="231"/>
      <c r="I51" s="231"/>
      <c r="J51" s="231"/>
      <c r="K51" s="231"/>
      <c r="L51" s="231"/>
      <c r="M51" s="232"/>
      <c r="N51" s="209"/>
      <c r="P51" s="144"/>
      <c r="Q51" s="144"/>
      <c r="R51" s="144"/>
      <c r="S51" s="144"/>
      <c r="T51" s="144"/>
    </row>
    <row r="52" spans="3:23" ht="15.75" customHeight="1" x14ac:dyDescent="0.3">
      <c r="P52" s="165"/>
      <c r="Q52" s="144"/>
      <c r="R52" s="144"/>
      <c r="S52" s="144"/>
      <c r="T52" s="165"/>
      <c r="V52" s="135" t="s">
        <v>230</v>
      </c>
      <c r="W52" s="171">
        <f>W15</f>
        <v>277660.83999999997</v>
      </c>
    </row>
    <row r="53" spans="3:23" ht="15.75" customHeight="1" x14ac:dyDescent="0.3">
      <c r="P53" s="144"/>
      <c r="Q53" s="144"/>
      <c r="R53" s="144"/>
      <c r="S53" s="144"/>
      <c r="T53" s="144"/>
    </row>
    <row r="54" spans="3:23" ht="15.75" customHeight="1" x14ac:dyDescent="0.3"/>
    <row r="55" spans="3:23" ht="15.75" customHeight="1" x14ac:dyDescent="0.3"/>
    <row r="56" spans="3:23" ht="15.75" customHeight="1" x14ac:dyDescent="0.3"/>
    <row r="57" spans="3:23" ht="15.75" customHeight="1" x14ac:dyDescent="0.3"/>
    <row r="58" spans="3:23" ht="15.75" customHeight="1" x14ac:dyDescent="0.3"/>
    <row r="59" spans="3:23" ht="15.75" customHeight="1" x14ac:dyDescent="0.3"/>
    <row r="60" spans="3:23" ht="15.75" customHeight="1" x14ac:dyDescent="0.3"/>
    <row r="61" spans="3:23" ht="15.75" customHeight="1" x14ac:dyDescent="0.3"/>
    <row r="62" spans="3:23" ht="15.75" customHeight="1" x14ac:dyDescent="0.3"/>
    <row r="63" spans="3:23" ht="15.75" customHeight="1" x14ac:dyDescent="0.3"/>
    <row r="64" spans="3:23" ht="15.75" customHeight="1" x14ac:dyDescent="0.3"/>
    <row r="65" ht="15.75" customHeight="1" x14ac:dyDescent="0.3"/>
    <row r="66" ht="15.75" customHeight="1" x14ac:dyDescent="0.3"/>
    <row r="67" ht="15.75" customHeight="1" x14ac:dyDescent="0.3"/>
  </sheetData>
  <mergeCells count="7">
    <mergeCell ref="U4:W4"/>
    <mergeCell ref="U5:W5"/>
    <mergeCell ref="B33:I33"/>
    <mergeCell ref="B24:G24"/>
    <mergeCell ref="B19:G19"/>
    <mergeCell ref="B21:G21"/>
    <mergeCell ref="B23:G23"/>
  </mergeCells>
  <conditionalFormatting sqref="A9:G9 A10:I14 R7:S7 N7:P7 U7:X7 U9:X14 J9:P14 R9:S14">
    <cfRule type="expression" dxfId="120" priority="10">
      <formula>MOD(ROW(),2)=0</formula>
    </cfRule>
  </conditionalFormatting>
  <conditionalFormatting sqref="I9">
    <cfRule type="expression" dxfId="119" priority="9">
      <formula>MOD(ROW(),2)=0</formula>
    </cfRule>
  </conditionalFormatting>
  <conditionalFormatting sqref="H9">
    <cfRule type="expression" dxfId="118" priority="8">
      <formula>MOD(ROW(),2)=0</formula>
    </cfRule>
  </conditionalFormatting>
  <conditionalFormatting sqref="A8:G8 R8:S8 U8:X8 J8:P8">
    <cfRule type="expression" dxfId="117" priority="6">
      <formula>MOD(ROW(),2)=0</formula>
    </cfRule>
  </conditionalFormatting>
  <conditionalFormatting sqref="H8:I8">
    <cfRule type="expression" dxfId="116" priority="5">
      <formula>MOD(ROW(),2)=0</formula>
    </cfRule>
  </conditionalFormatting>
  <conditionalFormatting sqref="A7">
    <cfRule type="expression" dxfId="115" priority="4">
      <formula>MOD(ROW(),2)=0</formula>
    </cfRule>
  </conditionalFormatting>
  <conditionalFormatting sqref="B7:E7 J7:M7 G7">
    <cfRule type="expression" dxfId="114" priority="3">
      <formula>MOD(ROW(),2)=0</formula>
    </cfRule>
  </conditionalFormatting>
  <conditionalFormatting sqref="H7:I7">
    <cfRule type="expression" dxfId="113" priority="2">
      <formula>MOD(ROW(),2)=0</formula>
    </cfRule>
  </conditionalFormatting>
  <conditionalFormatting sqref="F7">
    <cfRule type="expression" dxfId="112" priority="1">
      <formula>MOD(ROW(),2)=0</formula>
    </cfRule>
  </conditionalFormatting>
  <hyperlinks>
    <hyperlink ref="B24" r:id="rId1" xr:uid="{00000000-0004-0000-1B00-000000000000}"/>
  </hyperlinks>
  <printOptions horizontalCentered="1" gridLines="1"/>
  <pageMargins left="0" right="0" top="0.75" bottom="0.75" header="0.3" footer="0.3"/>
  <pageSetup scale="54" orientation="landscape" horizontalDpi="1200" verticalDpi="1200"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CCFFCC"/>
    <pageSetUpPr fitToPage="1"/>
  </sheetPr>
  <dimension ref="A1:Y67"/>
  <sheetViews>
    <sheetView showGridLines="0" zoomScale="80" zoomScaleNormal="80" workbookViewId="0">
      <pane xSplit="2" ySplit="6" topLeftCell="H7" activePane="bottomRight" state="frozen"/>
      <selection pane="topRight" activeCell="C1" sqref="C1"/>
      <selection pane="bottomLeft" activeCell="A7" sqref="A7"/>
      <selection pane="bottomRight" activeCell="V24" sqref="V24"/>
    </sheetView>
  </sheetViews>
  <sheetFormatPr defaultColWidth="9.109375" defaultRowHeight="14.4" x14ac:dyDescent="0.3"/>
  <cols>
    <col min="1" max="1" width="7.88671875" style="135" customWidth="1"/>
    <col min="2" max="2" width="70.6640625" style="135" bestFit="1" customWidth="1"/>
    <col min="3" max="3" width="47.88671875" style="135" bestFit="1" customWidth="1"/>
    <col min="4" max="4" width="14.33203125" style="135" customWidth="1"/>
    <col min="5" max="5" width="8.33203125" style="135" customWidth="1"/>
    <col min="6" max="6" width="19.44140625" style="137" customWidth="1"/>
    <col min="7" max="7" width="23" style="135" customWidth="1"/>
    <col min="8" max="8" width="10.88671875" style="135" customWidth="1"/>
    <col min="9" max="9" width="11.6640625" style="135" customWidth="1"/>
    <col min="10" max="10" width="13.6640625" style="135" customWidth="1"/>
    <col min="11" max="11" width="16" style="135" customWidth="1"/>
    <col min="12" max="12" width="15.88671875" style="135" bestFit="1" customWidth="1"/>
    <col min="13" max="13" width="20.109375" style="135" customWidth="1"/>
    <col min="14" max="14" width="15.88671875" style="135" bestFit="1" customWidth="1"/>
    <col min="15" max="15" width="13" style="135" bestFit="1" customWidth="1"/>
    <col min="16" max="16" width="15.88671875" style="135" bestFit="1" customWidth="1"/>
    <col min="17" max="17" width="3.6640625" style="135" customWidth="1"/>
    <col min="18" max="18" width="15.88671875" style="135" customWidth="1"/>
    <col min="19" max="19" width="15.88671875" style="135" bestFit="1" customWidth="1"/>
    <col min="20" max="20" width="3.6640625" style="141" customWidth="1"/>
    <col min="21" max="21" width="14" style="135" bestFit="1" customWidth="1"/>
    <col min="22" max="22" width="15" style="135" bestFit="1" customWidth="1"/>
    <col min="23" max="23" width="14" style="135" bestFit="1" customWidth="1"/>
    <col min="24" max="24" width="14.33203125" style="135" customWidth="1"/>
    <col min="25" max="16384" width="9.109375" style="135"/>
  </cols>
  <sheetData>
    <row r="1" spans="1:25" ht="15.75" customHeight="1" x14ac:dyDescent="0.3">
      <c r="A1" s="132" t="s">
        <v>171</v>
      </c>
    </row>
    <row r="2" spans="1:25" ht="15.75" customHeight="1" x14ac:dyDescent="0.3">
      <c r="A2" s="138" t="str">
        <f>'#3961 Gardens Schl Tech Arts'!A2</f>
        <v>Federal Grant Allocations/Reimbursements as of: 03/31/2024</v>
      </c>
      <c r="B2" s="199"/>
      <c r="N2" s="140"/>
      <c r="O2" s="140"/>
      <c r="Q2" s="141"/>
      <c r="R2" s="141"/>
      <c r="S2" s="141"/>
    </row>
    <row r="3" spans="1:25" ht="15.75" customHeight="1" x14ac:dyDescent="0.3">
      <c r="A3" s="142" t="s">
        <v>57</v>
      </c>
      <c r="B3" s="132"/>
      <c r="D3" s="132"/>
      <c r="E3" s="132"/>
      <c r="F3" s="131"/>
      <c r="Q3" s="141"/>
      <c r="R3" s="141"/>
      <c r="S3" s="141"/>
      <c r="U3" s="136"/>
      <c r="V3" s="143"/>
    </row>
    <row r="4" spans="1:25" ht="15.75" customHeight="1" x14ac:dyDescent="0.3">
      <c r="A4" s="132" t="s">
        <v>143</v>
      </c>
      <c r="N4" s="145"/>
      <c r="O4" s="145"/>
      <c r="P4" s="145"/>
      <c r="Q4" s="146"/>
      <c r="R4" s="141"/>
      <c r="S4" s="141"/>
      <c r="T4" s="146"/>
      <c r="U4" s="594" t="s">
        <v>263</v>
      </c>
      <c r="V4" s="594"/>
      <c r="W4" s="594"/>
      <c r="X4" s="147"/>
    </row>
    <row r="5" spans="1:25" ht="15" thickBot="1" x14ac:dyDescent="0.35">
      <c r="H5" s="148"/>
      <c r="I5" s="148"/>
      <c r="N5" s="145"/>
      <c r="O5" s="145"/>
      <c r="P5" s="145"/>
      <c r="Q5" s="146"/>
      <c r="R5" s="150"/>
      <c r="S5" s="150"/>
      <c r="T5" s="146"/>
      <c r="U5" s="597"/>
      <c r="V5" s="597"/>
      <c r="W5" s="597"/>
      <c r="X5" s="151"/>
    </row>
    <row r="6" spans="1:25" s="202" customFormat="1" ht="75" customHeight="1"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145"/>
      <c r="R6" s="154" t="s">
        <v>264</v>
      </c>
      <c r="S6" s="155" t="s">
        <v>265</v>
      </c>
      <c r="T6" s="200"/>
      <c r="U6" s="345" t="s">
        <v>223</v>
      </c>
      <c r="V6" s="346" t="s">
        <v>251</v>
      </c>
      <c r="W6" s="347" t="s">
        <v>252</v>
      </c>
      <c r="X6" s="159" t="str">
        <f>'#3961 Gardens Schl Tech Arts'!X6</f>
        <v>Available Budget as of 03/31/2024</v>
      </c>
    </row>
    <row r="7" spans="1:25" ht="15.75" customHeight="1" x14ac:dyDescent="0.3">
      <c r="A7" s="137">
        <v>4201</v>
      </c>
      <c r="B7" s="135" t="s">
        <v>243</v>
      </c>
      <c r="C7" s="371" t="s">
        <v>95</v>
      </c>
      <c r="D7" s="182" t="s">
        <v>273</v>
      </c>
      <c r="E7" s="182" t="s">
        <v>266</v>
      </c>
      <c r="F7" s="137" t="s">
        <v>267</v>
      </c>
      <c r="G7" s="135" t="s">
        <v>7</v>
      </c>
      <c r="H7" s="296">
        <v>2.3E-2</v>
      </c>
      <c r="I7" s="296">
        <v>0.1265</v>
      </c>
      <c r="J7" s="169">
        <v>45473</v>
      </c>
      <c r="K7" s="169">
        <v>45474</v>
      </c>
      <c r="L7" s="169">
        <v>45108</v>
      </c>
      <c r="M7" s="137" t="s">
        <v>268</v>
      </c>
      <c r="N7" s="375">
        <v>159090.75</v>
      </c>
      <c r="O7" s="376"/>
      <c r="P7" s="377">
        <f>N7+O7</f>
        <v>159090.75</v>
      </c>
      <c r="Q7" s="175"/>
      <c r="R7" s="375">
        <v>0</v>
      </c>
      <c r="S7" s="377">
        <f>P7-R7</f>
        <v>159090.75</v>
      </c>
      <c r="T7" s="175"/>
      <c r="U7" s="375">
        <v>19336.400000000001</v>
      </c>
      <c r="V7" s="376"/>
      <c r="W7" s="474">
        <f>U7+V7</f>
        <v>19336.400000000001</v>
      </c>
      <c r="X7" s="428">
        <f>S7-W7</f>
        <v>139754.35</v>
      </c>
    </row>
    <row r="8" spans="1:25" ht="15.75" customHeight="1" x14ac:dyDescent="0.3">
      <c r="A8" s="511">
        <v>4221</v>
      </c>
      <c r="B8" s="538" t="s">
        <v>245</v>
      </c>
      <c r="C8" s="539" t="s">
        <v>246</v>
      </c>
      <c r="D8" s="540" t="s">
        <v>322</v>
      </c>
      <c r="E8" s="540" t="s">
        <v>323</v>
      </c>
      <c r="F8" s="511" t="s">
        <v>247</v>
      </c>
      <c r="G8" s="538" t="s">
        <v>7</v>
      </c>
      <c r="H8" s="541">
        <v>2.3E-2</v>
      </c>
      <c r="I8" s="541">
        <v>0.1265</v>
      </c>
      <c r="J8" s="542">
        <v>45504</v>
      </c>
      <c r="K8" s="542">
        <v>45519</v>
      </c>
      <c r="L8" s="542">
        <v>45108</v>
      </c>
      <c r="M8" s="511" t="s">
        <v>324</v>
      </c>
      <c r="N8" s="378">
        <v>95000</v>
      </c>
      <c r="O8" s="452"/>
      <c r="P8" s="365">
        <f>N8+O8</f>
        <v>95000</v>
      </c>
      <c r="Q8" s="175"/>
      <c r="R8" s="536"/>
      <c r="S8" s="365">
        <f>P8-R8</f>
        <v>95000</v>
      </c>
      <c r="T8" s="175"/>
      <c r="U8" s="508"/>
      <c r="V8" s="364"/>
      <c r="W8" s="452"/>
      <c r="X8" s="428">
        <f>S8-W8</f>
        <v>95000</v>
      </c>
    </row>
    <row r="9" spans="1:25" s="144" customFormat="1" ht="15.75" customHeight="1" x14ac:dyDescent="0.3">
      <c r="A9" s="160">
        <v>4228</v>
      </c>
      <c r="B9" s="135" t="s">
        <v>353</v>
      </c>
      <c r="C9" s="563" t="s">
        <v>354</v>
      </c>
      <c r="D9" s="137" t="s">
        <v>355</v>
      </c>
      <c r="E9" s="137" t="s">
        <v>342</v>
      </c>
      <c r="F9" s="169" t="s">
        <v>356</v>
      </c>
      <c r="G9" s="235" t="s">
        <v>7</v>
      </c>
      <c r="H9" s="296">
        <v>2.3E-2</v>
      </c>
      <c r="I9" s="296">
        <v>0.1265</v>
      </c>
      <c r="J9" s="169">
        <v>45565</v>
      </c>
      <c r="K9" s="169">
        <v>45566</v>
      </c>
      <c r="L9" s="169">
        <v>45314</v>
      </c>
      <c r="M9" s="137" t="s">
        <v>357</v>
      </c>
      <c r="N9" s="363">
        <v>31524.12</v>
      </c>
      <c r="O9" s="451"/>
      <c r="P9" s="365">
        <f>N9+O9</f>
        <v>31524.12</v>
      </c>
      <c r="Q9" s="283"/>
      <c r="R9" s="558"/>
      <c r="S9" s="365">
        <f>P9-R9</f>
        <v>31524.12</v>
      </c>
      <c r="T9" s="283"/>
      <c r="U9" s="509"/>
      <c r="V9" s="370"/>
      <c r="W9" s="451"/>
      <c r="X9" s="428">
        <f>S9-W9</f>
        <v>31524.12</v>
      </c>
    </row>
    <row r="10" spans="1:25" ht="15.75" customHeight="1" x14ac:dyDescent="0.3">
      <c r="A10" s="137">
        <v>4423</v>
      </c>
      <c r="B10" s="135" t="s">
        <v>193</v>
      </c>
      <c r="C10" s="289" t="s">
        <v>232</v>
      </c>
      <c r="D10" s="137" t="s">
        <v>175</v>
      </c>
      <c r="E10" s="137" t="s">
        <v>211</v>
      </c>
      <c r="F10" s="137" t="s">
        <v>184</v>
      </c>
      <c r="G10" s="135" t="s">
        <v>7</v>
      </c>
      <c r="H10" s="296">
        <v>0.05</v>
      </c>
      <c r="I10" s="296">
        <v>0.1265</v>
      </c>
      <c r="J10" s="169">
        <v>45199</v>
      </c>
      <c r="K10" s="169">
        <v>45199</v>
      </c>
      <c r="L10" s="169">
        <v>44201</v>
      </c>
      <c r="M10" s="137" t="s">
        <v>180</v>
      </c>
      <c r="N10" s="363">
        <v>69250.240000000005</v>
      </c>
      <c r="O10" s="364"/>
      <c r="P10" s="365">
        <f t="shared" ref="P10:P11" si="0">N10+O10</f>
        <v>69250.240000000005</v>
      </c>
      <c r="Q10" s="130"/>
      <c r="R10" s="378">
        <v>24080.01</v>
      </c>
      <c r="S10" s="365">
        <f t="shared" ref="S10:S20" si="1">P10-R10</f>
        <v>45170.23000000001</v>
      </c>
      <c r="T10" s="175"/>
      <c r="U10" s="378">
        <v>45170.23</v>
      </c>
      <c r="V10" s="364"/>
      <c r="W10" s="452">
        <f t="shared" ref="W10:W20" si="2">U10+V10</f>
        <v>45170.23</v>
      </c>
      <c r="X10" s="428">
        <f t="shared" ref="X10:X19" si="3">S10-W10</f>
        <v>0</v>
      </c>
      <c r="Y10" s="135" t="s">
        <v>326</v>
      </c>
    </row>
    <row r="11" spans="1:25" ht="15.75" customHeight="1" x14ac:dyDescent="0.3">
      <c r="A11" s="137">
        <v>4426</v>
      </c>
      <c r="B11" s="135" t="s">
        <v>240</v>
      </c>
      <c r="C11" s="289" t="s">
        <v>232</v>
      </c>
      <c r="D11" s="137" t="s">
        <v>175</v>
      </c>
      <c r="E11" s="137" t="s">
        <v>217</v>
      </c>
      <c r="F11" s="137" t="s">
        <v>176</v>
      </c>
      <c r="G11" s="135" t="s">
        <v>7</v>
      </c>
      <c r="H11" s="296">
        <v>0.05</v>
      </c>
      <c r="I11" s="296">
        <v>0.1265</v>
      </c>
      <c r="J11" s="169">
        <v>45199</v>
      </c>
      <c r="K11" s="169">
        <v>45199</v>
      </c>
      <c r="L11" s="169">
        <v>44201</v>
      </c>
      <c r="M11" s="137" t="s">
        <v>178</v>
      </c>
      <c r="N11" s="363">
        <v>128189.59</v>
      </c>
      <c r="O11" s="364"/>
      <c r="P11" s="365">
        <f t="shared" si="0"/>
        <v>128189.59</v>
      </c>
      <c r="Q11" s="130"/>
      <c r="R11" s="378">
        <v>90337.12</v>
      </c>
      <c r="S11" s="365">
        <f t="shared" si="1"/>
        <v>37852.47</v>
      </c>
      <c r="T11" s="175"/>
      <c r="U11" s="378">
        <v>37852.47</v>
      </c>
      <c r="V11" s="364"/>
      <c r="W11" s="452">
        <f t="shared" si="2"/>
        <v>37852.47</v>
      </c>
      <c r="X11" s="428">
        <f t="shared" si="3"/>
        <v>0</v>
      </c>
      <c r="Y11" s="135" t="s">
        <v>326</v>
      </c>
    </row>
    <row r="12" spans="1:25" s="144" customFormat="1" ht="15.75" customHeight="1" x14ac:dyDescent="0.3">
      <c r="A12" s="160">
        <v>4429</v>
      </c>
      <c r="B12" s="144" t="s">
        <v>343</v>
      </c>
      <c r="C12" s="215" t="s">
        <v>232</v>
      </c>
      <c r="D12" s="160" t="s">
        <v>175</v>
      </c>
      <c r="E12" s="160" t="s">
        <v>215</v>
      </c>
      <c r="F12" s="160" t="s">
        <v>190</v>
      </c>
      <c r="G12" s="144" t="s">
        <v>7</v>
      </c>
      <c r="H12" s="318">
        <v>0.05</v>
      </c>
      <c r="I12" s="318">
        <v>0.1265</v>
      </c>
      <c r="J12" s="163">
        <v>45199</v>
      </c>
      <c r="K12" s="163">
        <v>45199</v>
      </c>
      <c r="L12" s="163">
        <v>44201</v>
      </c>
      <c r="M12" s="160" t="s">
        <v>200</v>
      </c>
      <c r="N12" s="363">
        <v>1179.68</v>
      </c>
      <c r="O12" s="370"/>
      <c r="P12" s="369">
        <f>N12+O12</f>
        <v>1179.68</v>
      </c>
      <c r="Q12" s="133"/>
      <c r="R12" s="363">
        <v>0</v>
      </c>
      <c r="S12" s="369">
        <f t="shared" si="1"/>
        <v>1179.68</v>
      </c>
      <c r="T12" s="283"/>
      <c r="U12" s="363"/>
      <c r="V12" s="370"/>
      <c r="W12" s="451">
        <f t="shared" si="2"/>
        <v>0</v>
      </c>
      <c r="X12" s="416">
        <v>0</v>
      </c>
      <c r="Y12" s="144" t="s">
        <v>326</v>
      </c>
    </row>
    <row r="13" spans="1:25" ht="15.75" customHeight="1" x14ac:dyDescent="0.3">
      <c r="A13" s="137" t="s">
        <v>313</v>
      </c>
      <c r="B13" s="135" t="s">
        <v>297</v>
      </c>
      <c r="C13" s="526" t="s">
        <v>185</v>
      </c>
      <c r="D13" s="137" t="s">
        <v>186</v>
      </c>
      <c r="E13" s="137" t="s">
        <v>275</v>
      </c>
      <c r="F13" s="137" t="s">
        <v>276</v>
      </c>
      <c r="G13" s="135" t="s">
        <v>7</v>
      </c>
      <c r="H13" s="296">
        <v>0.05</v>
      </c>
      <c r="I13" s="296">
        <v>0.1265</v>
      </c>
      <c r="J13" s="169">
        <v>45565</v>
      </c>
      <c r="K13" s="169">
        <v>45565</v>
      </c>
      <c r="L13" s="169">
        <v>44279</v>
      </c>
      <c r="M13" s="137" t="s">
        <v>188</v>
      </c>
      <c r="N13" s="363">
        <v>125300.98</v>
      </c>
      <c r="O13" s="364">
        <v>19.63</v>
      </c>
      <c r="P13" s="365">
        <f t="shared" ref="P13:P20" si="4">N13+O13</f>
        <v>125320.61</v>
      </c>
      <c r="Q13" s="527"/>
      <c r="R13" s="378">
        <v>111299.8</v>
      </c>
      <c r="S13" s="365">
        <f t="shared" si="1"/>
        <v>14020.809999999998</v>
      </c>
      <c r="T13" s="175"/>
      <c r="U13" s="378"/>
      <c r="V13" s="364"/>
      <c r="W13" s="452"/>
      <c r="X13" s="428">
        <f t="shared" si="3"/>
        <v>14020.809999999998</v>
      </c>
    </row>
    <row r="14" spans="1:25" ht="15.75" customHeight="1" x14ac:dyDescent="0.3">
      <c r="A14" s="137" t="s">
        <v>304</v>
      </c>
      <c r="B14" s="135" t="s">
        <v>298</v>
      </c>
      <c r="C14" s="526" t="s">
        <v>185</v>
      </c>
      <c r="D14" s="137" t="s">
        <v>186</v>
      </c>
      <c r="E14" s="137" t="s">
        <v>277</v>
      </c>
      <c r="F14" s="137" t="s">
        <v>290</v>
      </c>
      <c r="G14" s="135" t="s">
        <v>7</v>
      </c>
      <c r="H14" s="296">
        <v>0.05</v>
      </c>
      <c r="I14" s="296">
        <v>0.1265</v>
      </c>
      <c r="J14" s="169">
        <v>45565</v>
      </c>
      <c r="K14" s="169">
        <v>45565</v>
      </c>
      <c r="L14" s="169">
        <v>44279</v>
      </c>
      <c r="M14" s="137" t="s">
        <v>244</v>
      </c>
      <c r="N14" s="363">
        <v>10275.709999999999</v>
      </c>
      <c r="O14" s="364">
        <v>189.33</v>
      </c>
      <c r="P14" s="365">
        <f t="shared" si="4"/>
        <v>10465.039999999999</v>
      </c>
      <c r="Q14" s="527"/>
      <c r="R14" s="378">
        <v>5431.12</v>
      </c>
      <c r="S14" s="365">
        <f t="shared" si="1"/>
        <v>5033.9199999999992</v>
      </c>
      <c r="T14" s="175"/>
      <c r="U14" s="378"/>
      <c r="V14" s="364"/>
      <c r="W14" s="452"/>
      <c r="X14" s="428">
        <f t="shared" si="3"/>
        <v>5033.9199999999992</v>
      </c>
    </row>
    <row r="15" spans="1:25" ht="15.75" customHeight="1" x14ac:dyDescent="0.3">
      <c r="A15" s="137" t="s">
        <v>305</v>
      </c>
      <c r="B15" s="135" t="s">
        <v>299</v>
      </c>
      <c r="C15" s="526" t="s">
        <v>185</v>
      </c>
      <c r="D15" s="137" t="s">
        <v>186</v>
      </c>
      <c r="E15" s="137" t="s">
        <v>279</v>
      </c>
      <c r="F15" s="137" t="s">
        <v>278</v>
      </c>
      <c r="G15" s="135" t="s">
        <v>7</v>
      </c>
      <c r="H15" s="296">
        <v>0.05</v>
      </c>
      <c r="I15" s="296">
        <v>0.1265</v>
      </c>
      <c r="J15" s="169">
        <v>45565</v>
      </c>
      <c r="K15" s="169">
        <v>45565</v>
      </c>
      <c r="L15" s="169">
        <v>44279</v>
      </c>
      <c r="M15" s="137" t="s">
        <v>280</v>
      </c>
      <c r="N15" s="363">
        <v>4890.93</v>
      </c>
      <c r="O15" s="364"/>
      <c r="P15" s="365">
        <f t="shared" si="4"/>
        <v>4890.93</v>
      </c>
      <c r="Q15" s="527"/>
      <c r="R15" s="378"/>
      <c r="S15" s="365">
        <f t="shared" si="1"/>
        <v>4890.93</v>
      </c>
      <c r="T15" s="175"/>
      <c r="U15" s="378"/>
      <c r="V15" s="364"/>
      <c r="W15" s="452"/>
      <c r="X15" s="428">
        <f t="shared" si="3"/>
        <v>4890.93</v>
      </c>
    </row>
    <row r="16" spans="1:25" ht="15.75" customHeight="1" x14ac:dyDescent="0.3">
      <c r="A16" s="137" t="s">
        <v>306</v>
      </c>
      <c r="B16" s="135" t="s">
        <v>212</v>
      </c>
      <c r="C16" s="526" t="s">
        <v>185</v>
      </c>
      <c r="D16" s="137" t="s">
        <v>186</v>
      </c>
      <c r="E16" s="137" t="s">
        <v>213</v>
      </c>
      <c r="F16" s="137" t="s">
        <v>187</v>
      </c>
      <c r="G16" s="135" t="s">
        <v>7</v>
      </c>
      <c r="H16" s="296">
        <v>0.05</v>
      </c>
      <c r="I16" s="296">
        <v>0.1265</v>
      </c>
      <c r="J16" s="169">
        <v>45565</v>
      </c>
      <c r="K16" s="169">
        <v>45565</v>
      </c>
      <c r="L16" s="169">
        <v>44279</v>
      </c>
      <c r="M16" s="137" t="s">
        <v>188</v>
      </c>
      <c r="N16" s="363">
        <v>501203.92</v>
      </c>
      <c r="O16" s="364">
        <v>78.510000000000005</v>
      </c>
      <c r="P16" s="365">
        <f t="shared" si="4"/>
        <v>501282.43</v>
      </c>
      <c r="Q16" s="527"/>
      <c r="R16" s="378">
        <v>218487.42</v>
      </c>
      <c r="S16" s="365">
        <f t="shared" si="1"/>
        <v>282795.01</v>
      </c>
      <c r="T16" s="175"/>
      <c r="U16" s="378"/>
      <c r="V16" s="364"/>
      <c r="W16" s="452"/>
      <c r="X16" s="428">
        <f t="shared" si="3"/>
        <v>282795.01</v>
      </c>
    </row>
    <row r="17" spans="1:25" ht="15.75" customHeight="1" x14ac:dyDescent="0.3">
      <c r="A17" s="137" t="s">
        <v>307</v>
      </c>
      <c r="B17" s="135" t="s">
        <v>300</v>
      </c>
      <c r="C17" s="526" t="s">
        <v>185</v>
      </c>
      <c r="D17" s="137" t="s">
        <v>186</v>
      </c>
      <c r="E17" s="137" t="s">
        <v>281</v>
      </c>
      <c r="F17" s="137" t="s">
        <v>282</v>
      </c>
      <c r="G17" s="135" t="s">
        <v>7</v>
      </c>
      <c r="H17" s="296">
        <v>0.05</v>
      </c>
      <c r="I17" s="296">
        <v>0.1265</v>
      </c>
      <c r="J17" s="169">
        <v>45565</v>
      </c>
      <c r="K17" s="169">
        <v>45565</v>
      </c>
      <c r="L17" s="169">
        <v>44279</v>
      </c>
      <c r="M17" s="137" t="s">
        <v>283</v>
      </c>
      <c r="N17" s="363">
        <v>5145.9800000000005</v>
      </c>
      <c r="O17" s="364"/>
      <c r="P17" s="365">
        <f t="shared" si="4"/>
        <v>5145.9800000000005</v>
      </c>
      <c r="Q17" s="527"/>
      <c r="R17" s="378"/>
      <c r="S17" s="365">
        <f t="shared" si="1"/>
        <v>5145.9800000000005</v>
      </c>
      <c r="T17" s="175"/>
      <c r="U17" s="378"/>
      <c r="V17" s="364"/>
      <c r="W17" s="452"/>
      <c r="X17" s="428">
        <f t="shared" si="3"/>
        <v>5145.9800000000005</v>
      </c>
    </row>
    <row r="18" spans="1:25" ht="15.75" customHeight="1" x14ac:dyDescent="0.3">
      <c r="A18" s="137" t="s">
        <v>308</v>
      </c>
      <c r="B18" s="135" t="s">
        <v>321</v>
      </c>
      <c r="C18" s="526" t="s">
        <v>185</v>
      </c>
      <c r="D18" s="137" t="s">
        <v>186</v>
      </c>
      <c r="E18" s="137" t="s">
        <v>284</v>
      </c>
      <c r="F18" s="137" t="s">
        <v>285</v>
      </c>
      <c r="G18" s="135" t="s">
        <v>7</v>
      </c>
      <c r="H18" s="296">
        <v>0.05</v>
      </c>
      <c r="I18" s="296">
        <v>0.1265</v>
      </c>
      <c r="J18" s="169">
        <v>45565</v>
      </c>
      <c r="K18" s="169">
        <v>45565</v>
      </c>
      <c r="L18" s="169">
        <v>44279</v>
      </c>
      <c r="M18" s="137" t="s">
        <v>286</v>
      </c>
      <c r="N18" s="363">
        <v>8100.34</v>
      </c>
      <c r="O18" s="364"/>
      <c r="P18" s="365">
        <f t="shared" si="4"/>
        <v>8100.34</v>
      </c>
      <c r="Q18" s="527"/>
      <c r="R18" s="378"/>
      <c r="S18" s="365">
        <f t="shared" si="1"/>
        <v>8100.34</v>
      </c>
      <c r="T18" s="175"/>
      <c r="U18" s="378"/>
      <c r="V18" s="364"/>
      <c r="W18" s="452"/>
      <c r="X18" s="428">
        <f t="shared" si="3"/>
        <v>8100.34</v>
      </c>
    </row>
    <row r="19" spans="1:25" ht="15.75" customHeight="1" x14ac:dyDescent="0.3">
      <c r="A19" s="137" t="s">
        <v>309</v>
      </c>
      <c r="B19" s="135" t="s">
        <v>302</v>
      </c>
      <c r="C19" s="526" t="s">
        <v>185</v>
      </c>
      <c r="D19" s="137" t="s">
        <v>186</v>
      </c>
      <c r="E19" s="137" t="s">
        <v>287</v>
      </c>
      <c r="F19" s="137" t="s">
        <v>288</v>
      </c>
      <c r="G19" s="135" t="s">
        <v>7</v>
      </c>
      <c r="H19" s="296">
        <v>0.05</v>
      </c>
      <c r="I19" s="296">
        <v>0.1265</v>
      </c>
      <c r="J19" s="169">
        <v>45565</v>
      </c>
      <c r="K19" s="169">
        <v>45565</v>
      </c>
      <c r="L19" s="169">
        <v>44279</v>
      </c>
      <c r="M19" s="137" t="s">
        <v>289</v>
      </c>
      <c r="N19" s="363">
        <v>27317.03</v>
      </c>
      <c r="O19" s="364"/>
      <c r="P19" s="365">
        <f t="shared" si="4"/>
        <v>27317.03</v>
      </c>
      <c r="Q19" s="527"/>
      <c r="R19" s="378"/>
      <c r="S19" s="365">
        <f t="shared" si="1"/>
        <v>27317.03</v>
      </c>
      <c r="T19" s="175"/>
      <c r="U19" s="378"/>
      <c r="V19" s="364"/>
      <c r="W19" s="452"/>
      <c r="X19" s="428">
        <f t="shared" si="3"/>
        <v>27317.03</v>
      </c>
    </row>
    <row r="20" spans="1:25" ht="15.75" customHeight="1" x14ac:dyDescent="0.3">
      <c r="A20" s="137">
        <v>4464</v>
      </c>
      <c r="B20" s="135" t="s">
        <v>233</v>
      </c>
      <c r="C20" s="289" t="s">
        <v>235</v>
      </c>
      <c r="D20" s="137" t="s">
        <v>175</v>
      </c>
      <c r="E20" s="137" t="s">
        <v>225</v>
      </c>
      <c r="F20" s="137" t="s">
        <v>226</v>
      </c>
      <c r="G20" s="135" t="s">
        <v>7</v>
      </c>
      <c r="H20" s="296">
        <v>0.05</v>
      </c>
      <c r="I20" s="296">
        <v>0.1265</v>
      </c>
      <c r="J20" s="169">
        <v>45199</v>
      </c>
      <c r="K20" s="169">
        <v>45199</v>
      </c>
      <c r="L20" s="169">
        <v>44201</v>
      </c>
      <c r="M20" s="137" t="s">
        <v>234</v>
      </c>
      <c r="N20" s="379">
        <v>77485.290000000008</v>
      </c>
      <c r="O20" s="380"/>
      <c r="P20" s="381">
        <f t="shared" si="4"/>
        <v>77485.290000000008</v>
      </c>
      <c r="Q20" s="130"/>
      <c r="R20" s="409">
        <v>0</v>
      </c>
      <c r="S20" s="381">
        <f t="shared" si="1"/>
        <v>77485.290000000008</v>
      </c>
      <c r="T20" s="175"/>
      <c r="U20" s="409">
        <v>52705.22</v>
      </c>
      <c r="V20" s="380">
        <v>0</v>
      </c>
      <c r="W20" s="452">
        <f t="shared" si="2"/>
        <v>52705.22</v>
      </c>
      <c r="X20" s="428">
        <v>0</v>
      </c>
      <c r="Y20" s="135" t="s">
        <v>326</v>
      </c>
    </row>
    <row r="21" spans="1:25" ht="15.75" customHeight="1" thickBot="1" x14ac:dyDescent="0.35">
      <c r="C21" s="182"/>
      <c r="D21" s="182"/>
      <c r="E21" s="182"/>
      <c r="H21" s="168"/>
      <c r="I21" s="168"/>
      <c r="J21" s="198"/>
      <c r="K21" s="198"/>
      <c r="L21" s="198"/>
      <c r="M21" s="224" t="s">
        <v>38</v>
      </c>
      <c r="N21" s="384">
        <f>SUM(N7:N20)</f>
        <v>1243954.56</v>
      </c>
      <c r="O21" s="395">
        <f>SUM(O7:O20)</f>
        <v>287.47000000000003</v>
      </c>
      <c r="P21" s="385">
        <f>SUM(P7:P20)</f>
        <v>1244242.0300000003</v>
      </c>
      <c r="Q21" s="130"/>
      <c r="R21" s="384">
        <f>SUM(R7:R20)</f>
        <v>449635.47</v>
      </c>
      <c r="S21" s="385">
        <f>SUM(S7:S20)</f>
        <v>794606.55999999994</v>
      </c>
      <c r="T21" s="130"/>
      <c r="U21" s="366">
        <f>SUM(U7:U20)</f>
        <v>155064.32000000001</v>
      </c>
      <c r="V21" s="367">
        <f>SUM(V7:V20)</f>
        <v>0</v>
      </c>
      <c r="W21" s="454">
        <f>SUM(W7:W20)</f>
        <v>155064.32000000001</v>
      </c>
      <c r="X21" s="457">
        <f>SUM(X7:X20)</f>
        <v>613582.49</v>
      </c>
    </row>
    <row r="22" spans="1:25" ht="15.75" customHeight="1" thickTop="1" x14ac:dyDescent="0.3">
      <c r="C22" s="182"/>
      <c r="D22" s="182"/>
      <c r="E22" s="182"/>
      <c r="H22" s="168"/>
      <c r="I22" s="168"/>
      <c r="J22" s="198"/>
      <c r="K22" s="198"/>
      <c r="L22" s="198"/>
      <c r="M22" s="224"/>
      <c r="N22" s="171"/>
      <c r="O22" s="171"/>
      <c r="P22" s="171"/>
      <c r="R22" s="171"/>
      <c r="S22" s="171"/>
      <c r="T22" s="170"/>
    </row>
    <row r="23" spans="1:25" ht="15.75" customHeight="1" x14ac:dyDescent="0.3">
      <c r="B23" s="132" t="s">
        <v>111</v>
      </c>
      <c r="C23" s="182"/>
      <c r="D23" s="182"/>
      <c r="E23" s="182"/>
      <c r="M23" s="224"/>
      <c r="N23" s="171"/>
      <c r="O23" s="171"/>
      <c r="P23" s="171"/>
      <c r="R23" s="171"/>
      <c r="S23" s="171"/>
      <c r="T23" s="170"/>
    </row>
    <row r="24" spans="1:25" ht="15.75" customHeight="1" x14ac:dyDescent="0.3">
      <c r="B24" s="596" t="s">
        <v>253</v>
      </c>
      <c r="C24" s="596"/>
      <c r="D24" s="596"/>
      <c r="E24" s="596"/>
      <c r="F24" s="596"/>
      <c r="G24" s="596"/>
      <c r="H24" s="176"/>
      <c r="I24" s="176"/>
      <c r="J24" s="176"/>
      <c r="M24" s="224"/>
      <c r="N24" s="171"/>
      <c r="O24" s="171"/>
      <c r="P24" s="171"/>
      <c r="R24" s="130"/>
      <c r="S24" s="130"/>
      <c r="T24" s="175"/>
      <c r="U24" s="130"/>
    </row>
    <row r="25" spans="1:25" ht="15.75" customHeight="1" x14ac:dyDescent="0.3">
      <c r="C25" s="182"/>
      <c r="D25" s="182"/>
      <c r="E25" s="182"/>
      <c r="M25" s="224"/>
      <c r="N25" s="171"/>
      <c r="O25" s="171"/>
      <c r="P25" s="171"/>
      <c r="R25" s="130"/>
      <c r="S25" s="130"/>
      <c r="T25" s="175"/>
      <c r="U25" s="130"/>
    </row>
    <row r="26" spans="1:25" ht="15.75" customHeight="1" x14ac:dyDescent="0.3">
      <c r="B26" s="596" t="s">
        <v>115</v>
      </c>
      <c r="C26" s="596"/>
      <c r="D26" s="596"/>
      <c r="E26" s="596"/>
      <c r="F26" s="596"/>
      <c r="G26" s="596"/>
      <c r="H26" s="176"/>
      <c r="I26" s="176"/>
      <c r="J26" s="176"/>
      <c r="M26" s="224"/>
      <c r="N26" s="171"/>
      <c r="O26" s="171"/>
      <c r="P26" s="171"/>
      <c r="R26" s="130"/>
      <c r="S26" s="130"/>
      <c r="T26" s="175"/>
      <c r="U26" s="130"/>
    </row>
    <row r="27" spans="1:25" ht="15.75" customHeight="1" x14ac:dyDescent="0.3">
      <c r="B27" s="176"/>
      <c r="C27" s="176"/>
      <c r="D27" s="176"/>
      <c r="E27" s="176"/>
      <c r="F27" s="177"/>
      <c r="G27" s="176"/>
      <c r="H27" s="176"/>
      <c r="I27" s="176"/>
      <c r="J27" s="176"/>
      <c r="M27" s="224"/>
      <c r="N27" s="171"/>
      <c r="O27" s="171"/>
      <c r="P27" s="171"/>
      <c r="R27" s="130"/>
      <c r="S27" s="130"/>
      <c r="T27" s="175"/>
      <c r="U27" s="130"/>
    </row>
    <row r="28" spans="1:25" ht="15.75" customHeight="1" x14ac:dyDescent="0.3">
      <c r="B28" s="596" t="s">
        <v>136</v>
      </c>
      <c r="C28" s="596"/>
      <c r="D28" s="596"/>
      <c r="E28" s="596"/>
      <c r="F28" s="596"/>
      <c r="G28" s="596"/>
      <c r="H28" s="176"/>
      <c r="I28" s="176"/>
      <c r="J28" s="176"/>
      <c r="M28" s="224"/>
      <c r="N28" s="171"/>
      <c r="O28" s="171"/>
      <c r="P28" s="171"/>
      <c r="R28" s="130"/>
      <c r="S28" s="130"/>
      <c r="T28" s="175"/>
      <c r="U28" s="130"/>
    </row>
    <row r="29" spans="1:25" ht="15.75" customHeight="1" x14ac:dyDescent="0.3">
      <c r="B29" s="609" t="s">
        <v>135</v>
      </c>
      <c r="C29" s="596"/>
      <c r="D29" s="596"/>
      <c r="E29" s="596"/>
      <c r="F29" s="596"/>
      <c r="G29" s="596"/>
      <c r="H29" s="176"/>
      <c r="I29" s="176"/>
      <c r="J29" s="176"/>
      <c r="M29" s="224"/>
      <c r="N29" s="171"/>
      <c r="O29" s="171"/>
      <c r="P29" s="171"/>
      <c r="R29" s="130"/>
      <c r="S29" s="130"/>
      <c r="T29" s="175"/>
      <c r="U29" s="130"/>
    </row>
    <row r="30" spans="1:25" ht="15.75" customHeight="1" x14ac:dyDescent="0.3">
      <c r="B30" s="176"/>
      <c r="C30" s="176"/>
      <c r="D30" s="176"/>
      <c r="E30" s="176"/>
      <c r="F30" s="177"/>
      <c r="G30" s="176"/>
      <c r="H30" s="176"/>
      <c r="I30" s="176"/>
      <c r="J30" s="176"/>
      <c r="M30" s="224"/>
      <c r="N30" s="171"/>
      <c r="O30" s="171"/>
      <c r="P30" s="171"/>
      <c r="R30" s="130"/>
      <c r="S30" s="130"/>
      <c r="T30" s="175"/>
      <c r="U30" s="130"/>
    </row>
    <row r="31" spans="1:25" ht="15.75" customHeight="1" x14ac:dyDescent="0.3">
      <c r="B31" s="176"/>
      <c r="C31" s="176"/>
      <c r="D31" s="176"/>
      <c r="E31" s="176"/>
      <c r="F31" s="177"/>
      <c r="G31" s="176"/>
      <c r="H31" s="176"/>
      <c r="I31" s="176"/>
      <c r="J31" s="176"/>
      <c r="M31" s="224"/>
      <c r="N31" s="171"/>
      <c r="O31" s="171"/>
      <c r="P31" s="171"/>
      <c r="R31" s="130"/>
      <c r="S31" s="130"/>
      <c r="T31" s="175"/>
      <c r="U31" s="130"/>
    </row>
    <row r="32" spans="1:25" ht="15.75" customHeight="1" x14ac:dyDescent="0.3">
      <c r="B32" s="131" t="s">
        <v>98</v>
      </c>
      <c r="C32" s="180" t="s">
        <v>101</v>
      </c>
      <c r="D32" s="180" t="s">
        <v>102</v>
      </c>
      <c r="E32" s="180"/>
      <c r="F32" s="177"/>
      <c r="G32" s="176"/>
      <c r="H32" s="176"/>
      <c r="I32" s="176"/>
      <c r="J32" s="176"/>
      <c r="M32" s="224"/>
      <c r="N32" s="171"/>
      <c r="O32" s="171"/>
      <c r="P32" s="171"/>
      <c r="R32" s="130"/>
      <c r="S32" s="130"/>
      <c r="T32" s="175"/>
      <c r="U32" s="130"/>
    </row>
    <row r="33" spans="2:21" ht="15.75" customHeight="1" x14ac:dyDescent="0.3">
      <c r="B33" s="135" t="s">
        <v>99</v>
      </c>
      <c r="C33" s="182" t="s">
        <v>207</v>
      </c>
      <c r="D33" s="182" t="s">
        <v>105</v>
      </c>
      <c r="E33" s="182"/>
      <c r="F33" s="177"/>
      <c r="G33" s="176"/>
      <c r="H33" s="176"/>
      <c r="I33" s="176"/>
      <c r="J33" s="176"/>
      <c r="M33" s="224"/>
      <c r="N33" s="171"/>
      <c r="O33" s="171"/>
      <c r="P33" s="171"/>
      <c r="R33" s="130"/>
      <c r="S33" s="130"/>
      <c r="T33" s="175"/>
      <c r="U33" s="130"/>
    </row>
    <row r="34" spans="2:21" ht="15.75" customHeight="1" x14ac:dyDescent="0.3">
      <c r="B34" s="173" t="s">
        <v>100</v>
      </c>
      <c r="C34" s="182" t="s">
        <v>177</v>
      </c>
      <c r="D34" s="182" t="s">
        <v>208</v>
      </c>
      <c r="E34" s="182"/>
      <c r="M34" s="224"/>
      <c r="N34" s="171"/>
      <c r="O34" s="171"/>
      <c r="P34" s="171"/>
      <c r="R34" s="171"/>
      <c r="S34" s="171"/>
      <c r="T34" s="170"/>
    </row>
    <row r="35" spans="2:21" ht="15.75" customHeight="1" x14ac:dyDescent="0.3">
      <c r="B35" s="135" t="s">
        <v>237</v>
      </c>
      <c r="C35" s="182" t="s">
        <v>205</v>
      </c>
      <c r="D35" s="182" t="s">
        <v>206</v>
      </c>
      <c r="E35" s="182"/>
      <c r="M35" s="224"/>
      <c r="N35" s="171"/>
      <c r="O35" s="171"/>
      <c r="P35" s="171"/>
      <c r="R35" s="171"/>
      <c r="S35" s="171"/>
      <c r="T35" s="170"/>
    </row>
    <row r="36" spans="2:21" ht="15.75" customHeight="1" x14ac:dyDescent="0.3">
      <c r="B36" s="135" t="s">
        <v>238</v>
      </c>
      <c r="C36" s="182" t="s">
        <v>205</v>
      </c>
      <c r="D36" s="182" t="s">
        <v>206</v>
      </c>
      <c r="E36" s="182"/>
      <c r="M36" s="224"/>
      <c r="N36" s="171"/>
      <c r="O36" s="171"/>
      <c r="P36" s="171"/>
      <c r="R36" s="171"/>
      <c r="S36" s="171"/>
      <c r="T36" s="170"/>
    </row>
    <row r="37" spans="2:21" ht="15.75" customHeight="1" x14ac:dyDescent="0.3">
      <c r="C37" s="182"/>
      <c r="D37" s="182"/>
      <c r="E37" s="182"/>
      <c r="M37" s="224"/>
      <c r="N37" s="171"/>
      <c r="O37" s="171"/>
      <c r="P37" s="171"/>
      <c r="R37" s="171"/>
      <c r="S37" s="171"/>
      <c r="T37" s="170"/>
    </row>
    <row r="38" spans="2:21" ht="15.75" customHeight="1" x14ac:dyDescent="0.3">
      <c r="B38" s="592" t="s">
        <v>269</v>
      </c>
      <c r="C38" s="592"/>
      <c r="D38" s="592"/>
      <c r="E38" s="592"/>
      <c r="F38" s="592"/>
      <c r="G38" s="592"/>
      <c r="H38" s="592"/>
      <c r="I38" s="592"/>
      <c r="M38" s="224"/>
      <c r="N38" s="171"/>
      <c r="O38" s="171"/>
      <c r="P38" s="171"/>
      <c r="R38" s="171"/>
      <c r="S38" s="171"/>
      <c r="T38" s="170"/>
    </row>
    <row r="39" spans="2:21" ht="15.75" customHeight="1" x14ac:dyDescent="0.3">
      <c r="B39" s="128" t="s">
        <v>270</v>
      </c>
      <c r="C39" s="182"/>
      <c r="D39" s="182"/>
      <c r="E39" s="182"/>
      <c r="M39" s="224"/>
      <c r="N39" s="171"/>
      <c r="O39" s="171"/>
      <c r="P39" s="171"/>
      <c r="R39" s="171"/>
      <c r="S39" s="171"/>
      <c r="T39" s="170"/>
    </row>
    <row r="40" spans="2:21" ht="15.75" customHeight="1" x14ac:dyDescent="0.3">
      <c r="B40" s="192"/>
      <c r="C40" s="216"/>
      <c r="D40" s="216"/>
      <c r="E40" s="216"/>
      <c r="F40" s="216"/>
      <c r="G40" s="192"/>
      <c r="H40" s="192"/>
      <c r="I40" s="192"/>
      <c r="J40" s="192"/>
      <c r="K40" s="192"/>
      <c r="L40" s="192"/>
      <c r="M40" s="192"/>
      <c r="N40" s="192"/>
      <c r="O40" s="192"/>
      <c r="P40" s="192"/>
      <c r="Q40" s="192"/>
      <c r="R40" s="192"/>
      <c r="S40" s="192"/>
    </row>
    <row r="41" spans="2:21" ht="15.75" customHeight="1" x14ac:dyDescent="0.3">
      <c r="R41" s="300" t="s">
        <v>256</v>
      </c>
      <c r="S41" s="301"/>
      <c r="T41" s="197"/>
    </row>
    <row r="42" spans="2:21" ht="15.75" customHeight="1" x14ac:dyDescent="0.3">
      <c r="B42" s="188" t="s">
        <v>255</v>
      </c>
      <c r="C42" s="190" t="s">
        <v>2</v>
      </c>
      <c r="D42" s="190"/>
      <c r="E42" s="190"/>
      <c r="F42" s="570" t="s">
        <v>34</v>
      </c>
      <c r="G42" s="190" t="s">
        <v>35</v>
      </c>
      <c r="H42" s="190"/>
      <c r="I42" s="190"/>
      <c r="J42" s="190"/>
      <c r="K42" s="190"/>
      <c r="L42" s="190"/>
      <c r="M42" s="190" t="s">
        <v>36</v>
      </c>
      <c r="N42" s="190" t="s">
        <v>37</v>
      </c>
      <c r="O42" s="191"/>
      <c r="P42" s="191"/>
      <c r="Q42" s="191"/>
      <c r="R42" s="192" t="s">
        <v>81</v>
      </c>
      <c r="S42" s="193"/>
      <c r="T42" s="197"/>
    </row>
    <row r="43" spans="2:21" ht="15.75" customHeight="1" x14ac:dyDescent="0.3">
      <c r="B43" s="194"/>
      <c r="C43" s="146"/>
      <c r="D43" s="146"/>
      <c r="E43" s="146"/>
      <c r="F43" s="571"/>
      <c r="G43" s="146"/>
      <c r="H43" s="146"/>
      <c r="I43" s="146"/>
      <c r="J43" s="146"/>
      <c r="K43" s="146"/>
      <c r="L43" s="146"/>
      <c r="M43" s="146"/>
      <c r="N43" s="146"/>
      <c r="O43" s="136"/>
      <c r="P43" s="136"/>
      <c r="Q43" s="136"/>
      <c r="R43" s="300"/>
      <c r="S43" s="301"/>
      <c r="T43" s="197"/>
    </row>
    <row r="44" spans="2:21" ht="15.75" customHeight="1" x14ac:dyDescent="0.3">
      <c r="B44" s="194"/>
      <c r="C44" s="146"/>
      <c r="D44" s="146"/>
      <c r="E44" s="146"/>
      <c r="F44" s="571"/>
      <c r="G44" s="146"/>
      <c r="H44" s="146"/>
      <c r="I44" s="146"/>
      <c r="J44" s="146"/>
      <c r="K44" s="146"/>
      <c r="L44" s="146"/>
      <c r="M44" s="146"/>
      <c r="N44" s="146"/>
      <c r="O44" s="136"/>
      <c r="P44" s="136"/>
      <c r="Q44" s="136"/>
    </row>
    <row r="45" spans="2:21" ht="15.75" customHeight="1" x14ac:dyDescent="0.3">
      <c r="B45" s="194"/>
      <c r="C45" s="514"/>
      <c r="D45" s="514"/>
      <c r="E45" s="514"/>
      <c r="F45" s="571"/>
      <c r="G45" s="514"/>
      <c r="H45" s="514"/>
      <c r="I45" s="514"/>
      <c r="J45" s="514"/>
      <c r="K45" s="514"/>
      <c r="L45" s="514"/>
      <c r="M45" s="514"/>
      <c r="N45" s="514"/>
      <c r="O45" s="136"/>
      <c r="P45" s="136"/>
      <c r="Q45" s="136"/>
    </row>
    <row r="46" spans="2:21" ht="15.75" customHeight="1" x14ac:dyDescent="0.3">
      <c r="B46" s="194"/>
      <c r="C46" s="514"/>
      <c r="D46" s="514"/>
      <c r="E46" s="514"/>
      <c r="F46" s="571"/>
      <c r="G46" s="514"/>
      <c r="H46" s="514"/>
      <c r="I46" s="514"/>
      <c r="J46" s="514"/>
      <c r="K46" s="514"/>
      <c r="L46" s="514"/>
      <c r="M46" s="514"/>
      <c r="N46" s="514"/>
      <c r="O46" s="136"/>
      <c r="P46" s="136"/>
      <c r="Q46" s="136"/>
    </row>
    <row r="47" spans="2:21" ht="15.75" customHeight="1" x14ac:dyDescent="0.3">
      <c r="B47" s="194"/>
      <c r="C47" s="514"/>
      <c r="D47" s="514"/>
      <c r="E47" s="514"/>
      <c r="F47" s="571"/>
      <c r="G47" s="514"/>
      <c r="H47" s="514"/>
      <c r="I47" s="514"/>
      <c r="J47" s="514"/>
      <c r="K47" s="514"/>
      <c r="L47" s="514"/>
      <c r="M47" s="514"/>
      <c r="N47" s="514"/>
      <c r="O47" s="136"/>
      <c r="P47" s="136"/>
      <c r="Q47" s="136"/>
    </row>
    <row r="48" spans="2:21" ht="15.75" customHeight="1" x14ac:dyDescent="0.3">
      <c r="B48" s="210"/>
      <c r="C48" s="211"/>
      <c r="D48" s="211"/>
      <c r="E48" s="211"/>
      <c r="F48" s="160"/>
      <c r="G48" s="213"/>
      <c r="H48" s="213"/>
      <c r="I48" s="213"/>
      <c r="J48" s="213"/>
      <c r="K48" s="213"/>
      <c r="L48" s="213"/>
      <c r="M48" s="163"/>
      <c r="N48" s="209"/>
    </row>
    <row r="49" spans="2:23" ht="15.75" customHeight="1" x14ac:dyDescent="0.3">
      <c r="B49" s="210"/>
      <c r="C49" s="211"/>
      <c r="D49" s="211"/>
      <c r="E49" s="211"/>
      <c r="F49" s="160"/>
      <c r="G49" s="213"/>
      <c r="H49" s="213"/>
      <c r="I49" s="213"/>
      <c r="J49" s="213"/>
      <c r="K49" s="213"/>
      <c r="L49" s="213"/>
      <c r="M49" s="163"/>
      <c r="N49" s="209"/>
    </row>
    <row r="50" spans="2:23" ht="15.75" customHeight="1" x14ac:dyDescent="0.3">
      <c r="B50" s="235"/>
      <c r="C50" s="230"/>
      <c r="D50" s="230"/>
      <c r="E50" s="230"/>
      <c r="F50" s="160"/>
      <c r="G50" s="236"/>
      <c r="H50" s="236"/>
      <c r="I50" s="236"/>
      <c r="J50" s="236"/>
      <c r="K50" s="236"/>
      <c r="L50" s="236"/>
      <c r="M50" s="238"/>
      <c r="N50" s="241"/>
      <c r="O50" s="141"/>
      <c r="P50" s="141"/>
      <c r="Q50" s="141"/>
    </row>
    <row r="51" spans="2:23" ht="15.75" customHeight="1" x14ac:dyDescent="0.3">
      <c r="B51" s="235"/>
      <c r="C51" s="230"/>
      <c r="D51" s="230"/>
      <c r="E51" s="230"/>
      <c r="F51" s="160"/>
      <c r="G51" s="236"/>
      <c r="H51" s="236"/>
      <c r="I51" s="236"/>
      <c r="J51" s="236"/>
      <c r="K51" s="236"/>
      <c r="L51" s="236"/>
      <c r="M51" s="238"/>
      <c r="N51" s="241"/>
      <c r="O51" s="141"/>
      <c r="P51" s="141"/>
      <c r="Q51" s="141"/>
    </row>
    <row r="52" spans="2:23" ht="15.75" customHeight="1" x14ac:dyDescent="0.3">
      <c r="B52" s="235"/>
      <c r="C52" s="230"/>
      <c r="D52" s="230"/>
      <c r="E52" s="230"/>
      <c r="F52" s="160"/>
      <c r="G52" s="236"/>
      <c r="H52" s="236"/>
      <c r="I52" s="236"/>
      <c r="J52" s="236"/>
      <c r="K52" s="236"/>
      <c r="L52" s="236"/>
      <c r="M52" s="238"/>
      <c r="N52" s="241"/>
      <c r="O52" s="141"/>
      <c r="P52" s="141"/>
      <c r="Q52" s="141"/>
      <c r="V52" s="427" t="s">
        <v>230</v>
      </c>
      <c r="W52" s="171">
        <f>W21</f>
        <v>155064.32000000001</v>
      </c>
    </row>
    <row r="53" spans="2:23" ht="15.75" customHeight="1" x14ac:dyDescent="0.3">
      <c r="B53" s="235"/>
      <c r="C53" s="230"/>
      <c r="D53" s="230"/>
      <c r="E53" s="230"/>
      <c r="F53" s="160"/>
      <c r="G53" s="236"/>
      <c r="H53" s="236"/>
      <c r="I53" s="236"/>
      <c r="J53" s="236"/>
      <c r="K53" s="236"/>
      <c r="L53" s="236"/>
      <c r="M53" s="232"/>
      <c r="N53" s="209"/>
      <c r="O53" s="237"/>
      <c r="P53" s="165"/>
      <c r="Q53" s="147"/>
      <c r="R53" s="144"/>
      <c r="S53" s="144"/>
      <c r="T53" s="164"/>
    </row>
    <row r="54" spans="2:23" ht="15.75" customHeight="1" x14ac:dyDescent="0.3">
      <c r="B54" s="235"/>
      <c r="C54" s="230"/>
      <c r="D54" s="230"/>
      <c r="E54" s="230"/>
      <c r="F54" s="160"/>
      <c r="G54" s="236"/>
      <c r="H54" s="236"/>
      <c r="I54" s="236"/>
      <c r="J54" s="236"/>
      <c r="K54" s="236"/>
      <c r="L54" s="236"/>
      <c r="M54" s="232"/>
      <c r="N54" s="209"/>
      <c r="O54" s="237"/>
      <c r="P54" s="237"/>
      <c r="Q54" s="141"/>
    </row>
    <row r="55" spans="2:23" ht="15.75" customHeight="1" x14ac:dyDescent="0.3">
      <c r="B55" s="235"/>
      <c r="C55" s="230"/>
      <c r="D55" s="230"/>
      <c r="E55" s="230"/>
      <c r="F55" s="160"/>
      <c r="G55" s="236"/>
      <c r="H55" s="236"/>
      <c r="I55" s="236"/>
      <c r="J55" s="236"/>
      <c r="K55" s="236"/>
      <c r="L55" s="236"/>
      <c r="M55" s="238"/>
      <c r="N55" s="214"/>
      <c r="O55" s="237"/>
      <c r="P55" s="237"/>
      <c r="Q55" s="141"/>
    </row>
    <row r="56" spans="2:23" ht="15.75" customHeight="1" x14ac:dyDescent="0.3"/>
    <row r="57" spans="2:23" ht="15.75" customHeight="1" x14ac:dyDescent="0.3">
      <c r="F57" s="145"/>
      <c r="G57" s="240"/>
      <c r="H57" s="240"/>
      <c r="I57" s="240"/>
      <c r="J57" s="240"/>
      <c r="K57" s="240"/>
      <c r="L57" s="240"/>
    </row>
    <row r="58" spans="2:23" ht="15.75" customHeight="1" x14ac:dyDescent="0.3"/>
    <row r="59" spans="2:23" ht="15.75" customHeight="1" x14ac:dyDescent="0.3">
      <c r="W59" s="171"/>
    </row>
    <row r="60" spans="2:23" ht="15.75" customHeight="1" x14ac:dyDescent="0.3"/>
    <row r="61" spans="2:23" ht="15.75" customHeight="1" x14ac:dyDescent="0.3"/>
    <row r="62" spans="2:23" ht="15.75" customHeight="1" x14ac:dyDescent="0.3"/>
    <row r="63" spans="2:23" ht="15.75" customHeight="1" x14ac:dyDescent="0.3"/>
    <row r="64" spans="2:23" ht="15.75" customHeight="1" x14ac:dyDescent="0.3"/>
    <row r="65" ht="15.75" customHeight="1" x14ac:dyDescent="0.3"/>
    <row r="66" ht="15.75" customHeight="1" x14ac:dyDescent="0.3"/>
    <row r="67" ht="15.75" customHeight="1" x14ac:dyDescent="0.3"/>
  </sheetData>
  <mergeCells count="7">
    <mergeCell ref="U4:W4"/>
    <mergeCell ref="U5:W5"/>
    <mergeCell ref="B38:I38"/>
    <mergeCell ref="B29:G29"/>
    <mergeCell ref="B24:G24"/>
    <mergeCell ref="B26:G26"/>
    <mergeCell ref="B28:G28"/>
  </mergeCells>
  <conditionalFormatting sqref="A7:P8 R7:S20 U7:X20 A10:P20 N9:P9">
    <cfRule type="expression" dxfId="111" priority="6">
      <formula>MOD(ROW(),2)=0</formula>
    </cfRule>
  </conditionalFormatting>
  <conditionalFormatting sqref="A9">
    <cfRule type="expression" dxfId="110" priority="4">
      <formula>MOD(ROW(),2)=0</formula>
    </cfRule>
  </conditionalFormatting>
  <conditionalFormatting sqref="B9:E9 J9:M9 G9">
    <cfRule type="expression" dxfId="109" priority="3">
      <formula>MOD(ROW(),2)=0</formula>
    </cfRule>
  </conditionalFormatting>
  <conditionalFormatting sqref="H9:I9">
    <cfRule type="expression" dxfId="108" priority="2">
      <formula>MOD(ROW(),2)=0</formula>
    </cfRule>
  </conditionalFormatting>
  <conditionalFormatting sqref="F9">
    <cfRule type="expression" dxfId="107" priority="1">
      <formula>MOD(ROW(),2)=0</formula>
    </cfRule>
  </conditionalFormatting>
  <hyperlinks>
    <hyperlink ref="B29" r:id="rId1" xr:uid="{00000000-0004-0000-1C00-000000000000}"/>
  </hyperlinks>
  <printOptions horizontalCentered="1" gridLines="1"/>
  <pageMargins left="0" right="0" top="0.75" bottom="0.75" header="0.3" footer="0.3"/>
  <pageSetup scale="54" orientation="landscape"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T41"/>
  <sheetViews>
    <sheetView topLeftCell="B1" zoomScale="90" zoomScaleNormal="90" workbookViewId="0">
      <selection activeCell="B26" sqref="B26"/>
    </sheetView>
  </sheetViews>
  <sheetFormatPr defaultColWidth="9.109375" defaultRowHeight="13.8" x14ac:dyDescent="0.25"/>
  <cols>
    <col min="1" max="1" width="9.109375" style="2" hidden="1" customWidth="1"/>
    <col min="2" max="2" width="53.33203125" style="2" customWidth="1"/>
    <col min="3" max="3" width="30.88671875" style="2" customWidth="1"/>
    <col min="4" max="4" width="13.6640625" style="2" customWidth="1"/>
    <col min="5" max="5" width="16.88671875" style="2" customWidth="1"/>
    <col min="6" max="6" width="21.5546875" style="2" customWidth="1"/>
    <col min="7" max="7" width="8.5546875" style="2" customWidth="1"/>
    <col min="8" max="8" width="11.5546875" style="2" customWidth="1"/>
    <col min="9" max="9" width="10.88671875" style="2" customWidth="1"/>
    <col min="10" max="10" width="10" style="2" customWidth="1"/>
    <col min="11" max="11" width="8" style="2" customWidth="1"/>
    <col min="12" max="12" width="18.6640625" style="2" customWidth="1"/>
    <col min="13" max="13" width="13.33203125" style="2" bestFit="1" customWidth="1"/>
    <col min="14" max="14" width="13.6640625" style="2" customWidth="1"/>
    <col min="15" max="15" width="14.44140625" style="2" customWidth="1"/>
    <col min="16" max="16" width="3.109375" style="2" customWidth="1"/>
    <col min="17" max="17" width="12.6640625" style="2" customWidth="1"/>
    <col min="18" max="18" width="14.109375" style="2" customWidth="1"/>
    <col min="19" max="19" width="14.5546875" style="2" customWidth="1"/>
    <col min="20" max="16384" width="9.109375" style="2"/>
  </cols>
  <sheetData>
    <row r="1" spans="1:20" ht="15.6" customHeight="1" x14ac:dyDescent="0.3">
      <c r="B1" s="1" t="s">
        <v>42</v>
      </c>
      <c r="Q1" s="601" t="s">
        <v>130</v>
      </c>
      <c r="R1" s="601"/>
      <c r="S1" s="601"/>
    </row>
    <row r="2" spans="1:20" x14ac:dyDescent="0.25">
      <c r="B2" s="59" t="s">
        <v>128</v>
      </c>
      <c r="C2" s="112">
        <v>43465</v>
      </c>
      <c r="M2" s="50"/>
      <c r="N2" s="50"/>
      <c r="P2" s="24"/>
      <c r="Q2" s="603" t="s">
        <v>139</v>
      </c>
      <c r="R2" s="603"/>
      <c r="S2" s="603"/>
    </row>
    <row r="3" spans="1:20" ht="14.4" thickBot="1" x14ac:dyDescent="0.3">
      <c r="A3" s="2" t="s">
        <v>16</v>
      </c>
      <c r="B3" s="34" t="s">
        <v>68</v>
      </c>
      <c r="C3" s="5"/>
      <c r="D3" s="5"/>
      <c r="E3" s="5"/>
      <c r="P3" s="24"/>
      <c r="Q3" s="35"/>
      <c r="R3" s="25"/>
    </row>
    <row r="4" spans="1:20" x14ac:dyDescent="0.25">
      <c r="B4" s="5" t="s">
        <v>144</v>
      </c>
      <c r="M4" s="56" t="s">
        <v>28</v>
      </c>
      <c r="N4" s="56" t="s">
        <v>28</v>
      </c>
      <c r="O4" s="56" t="s">
        <v>28</v>
      </c>
      <c r="P4" s="6"/>
      <c r="Q4" s="60" t="s">
        <v>29</v>
      </c>
      <c r="R4" s="60" t="s">
        <v>31</v>
      </c>
      <c r="S4" s="60" t="s">
        <v>23</v>
      </c>
      <c r="T4" s="4"/>
    </row>
    <row r="5" spans="1:20" ht="14.4" thickBot="1" x14ac:dyDescent="0.3">
      <c r="G5" s="113" t="s">
        <v>134</v>
      </c>
      <c r="H5" s="113" t="s">
        <v>134</v>
      </c>
      <c r="M5" s="57" t="s">
        <v>27</v>
      </c>
      <c r="N5" s="57" t="s">
        <v>26</v>
      </c>
      <c r="O5" s="57" t="s">
        <v>25</v>
      </c>
      <c r="P5" s="6"/>
      <c r="Q5" s="61" t="s">
        <v>30</v>
      </c>
      <c r="R5" s="61" t="s">
        <v>30</v>
      </c>
      <c r="S5" s="61" t="s">
        <v>30</v>
      </c>
      <c r="T5" s="4"/>
    </row>
    <row r="6" spans="1:20" ht="85.5" customHeight="1" thickBot="1" x14ac:dyDescent="0.3">
      <c r="B6" s="55" t="s">
        <v>1</v>
      </c>
      <c r="C6" s="55" t="s">
        <v>113</v>
      </c>
      <c r="D6" s="55" t="s">
        <v>96</v>
      </c>
      <c r="E6" s="55" t="s">
        <v>3</v>
      </c>
      <c r="F6" s="55" t="s">
        <v>4</v>
      </c>
      <c r="G6" s="72" t="s">
        <v>119</v>
      </c>
      <c r="H6" s="72" t="s">
        <v>120</v>
      </c>
      <c r="I6" s="72" t="s">
        <v>117</v>
      </c>
      <c r="J6" s="72" t="s">
        <v>118</v>
      </c>
      <c r="K6" s="72" t="s">
        <v>107</v>
      </c>
      <c r="L6" s="54" t="s">
        <v>5</v>
      </c>
      <c r="M6" s="58" t="s">
        <v>6</v>
      </c>
      <c r="N6" s="58" t="s">
        <v>6</v>
      </c>
      <c r="O6" s="58" t="s">
        <v>6</v>
      </c>
      <c r="P6" s="6"/>
      <c r="Q6" s="62"/>
      <c r="R6" s="67" t="s">
        <v>32</v>
      </c>
      <c r="S6" s="68" t="s">
        <v>33</v>
      </c>
    </row>
    <row r="7" spans="1:20" hidden="1" x14ac:dyDescent="0.25">
      <c r="B7" s="2" t="s">
        <v>8</v>
      </c>
      <c r="C7" s="63" t="s">
        <v>95</v>
      </c>
      <c r="D7" s="63" t="s">
        <v>97</v>
      </c>
      <c r="E7" s="2" t="s">
        <v>131</v>
      </c>
      <c r="F7" s="2" t="s">
        <v>7</v>
      </c>
      <c r="G7" s="114">
        <v>2.7699999999999999E-2</v>
      </c>
      <c r="H7" s="114">
        <v>0.15060000000000001</v>
      </c>
      <c r="I7" s="115">
        <v>43646</v>
      </c>
      <c r="J7" s="115">
        <v>43647</v>
      </c>
      <c r="K7" s="115">
        <v>43282</v>
      </c>
      <c r="L7" s="116" t="s">
        <v>133</v>
      </c>
      <c r="M7" s="49">
        <v>0</v>
      </c>
      <c r="N7" s="49">
        <v>0</v>
      </c>
      <c r="O7" s="47">
        <f>M7+N7</f>
        <v>0</v>
      </c>
      <c r="P7" s="32"/>
      <c r="Q7" s="33">
        <v>0</v>
      </c>
      <c r="R7" s="47"/>
      <c r="S7" s="48">
        <f>Q7+R7</f>
        <v>0</v>
      </c>
    </row>
    <row r="8" spans="1:20" ht="30" hidden="1" customHeight="1" x14ac:dyDescent="0.25">
      <c r="B8" s="2" t="s">
        <v>114</v>
      </c>
      <c r="C8" s="66" t="s">
        <v>108</v>
      </c>
      <c r="D8" s="64" t="s">
        <v>109</v>
      </c>
      <c r="E8" s="2" t="s">
        <v>132</v>
      </c>
      <c r="F8" s="2" t="s">
        <v>7</v>
      </c>
      <c r="G8" s="114">
        <v>3.1399999999999997E-2</v>
      </c>
      <c r="H8" s="114">
        <v>0.16209999999999999</v>
      </c>
      <c r="I8" s="115">
        <v>42916</v>
      </c>
      <c r="J8" s="115">
        <v>42917</v>
      </c>
      <c r="K8" s="115">
        <v>42552</v>
      </c>
      <c r="L8" s="116" t="s">
        <v>121</v>
      </c>
      <c r="M8" s="49">
        <v>0</v>
      </c>
      <c r="N8" s="49"/>
      <c r="O8" s="47">
        <f>M8+N8</f>
        <v>0</v>
      </c>
      <c r="P8" s="32"/>
      <c r="Q8" s="33">
        <v>0</v>
      </c>
      <c r="R8" s="47"/>
      <c r="S8" s="48">
        <f>Q8+R8</f>
        <v>0</v>
      </c>
    </row>
    <row r="9" spans="1:20" ht="27.6" hidden="1" x14ac:dyDescent="0.25">
      <c r="B9" s="2" t="s">
        <v>22</v>
      </c>
      <c r="C9" s="66" t="s">
        <v>116</v>
      </c>
      <c r="D9" s="63" t="s">
        <v>110</v>
      </c>
      <c r="E9" s="2" t="s">
        <v>122</v>
      </c>
      <c r="F9" s="2" t="s">
        <v>7</v>
      </c>
      <c r="G9" s="114">
        <v>3.1399999999999997E-2</v>
      </c>
      <c r="H9" s="114">
        <v>0.16209999999999999</v>
      </c>
      <c r="I9" s="115">
        <v>42916</v>
      </c>
      <c r="J9" s="115">
        <v>42917</v>
      </c>
      <c r="K9" s="115">
        <v>42552</v>
      </c>
      <c r="L9" s="116" t="s">
        <v>121</v>
      </c>
      <c r="M9" s="49">
        <v>0</v>
      </c>
      <c r="N9" s="49">
        <v>0</v>
      </c>
      <c r="O9" s="47">
        <f>M9+N9</f>
        <v>0</v>
      </c>
      <c r="P9" s="32"/>
      <c r="Q9" s="33">
        <v>0</v>
      </c>
      <c r="R9" s="47">
        <v>0</v>
      </c>
      <c r="S9" s="48">
        <f>Q9+R9</f>
        <v>0</v>
      </c>
    </row>
    <row r="10" spans="1:20" x14ac:dyDescent="0.25">
      <c r="C10" s="63"/>
      <c r="D10" s="63"/>
      <c r="E10" s="51"/>
      <c r="G10" s="84"/>
      <c r="H10" s="84"/>
      <c r="I10" s="79"/>
      <c r="J10" s="79"/>
      <c r="K10" s="79"/>
      <c r="L10" s="64"/>
      <c r="M10" s="20"/>
      <c r="N10" s="105"/>
      <c r="O10" s="20"/>
      <c r="P10" s="65"/>
      <c r="Q10" s="106"/>
      <c r="R10" s="20"/>
      <c r="S10" s="21"/>
    </row>
    <row r="11" spans="1:20" x14ac:dyDescent="0.25">
      <c r="B11" s="24"/>
      <c r="C11" s="63"/>
      <c r="D11" s="63"/>
      <c r="L11" s="3" t="s">
        <v>38</v>
      </c>
      <c r="M11" s="46">
        <f>SUM(M7:M10)</f>
        <v>0</v>
      </c>
      <c r="N11" s="46">
        <f>SUM(N7:N10)</f>
        <v>0</v>
      </c>
      <c r="O11" s="46">
        <f>SUM(O7:O10)</f>
        <v>0</v>
      </c>
      <c r="P11" s="46"/>
      <c r="Q11" s="46">
        <f>SUM(Q7:Q10)</f>
        <v>0</v>
      </c>
      <c r="R11" s="46">
        <f>SUM(R7:R10)</f>
        <v>0</v>
      </c>
      <c r="S11" s="18">
        <f>SUM(S7:S10)</f>
        <v>0</v>
      </c>
    </row>
    <row r="12" spans="1:20" x14ac:dyDescent="0.25">
      <c r="B12" s="24"/>
      <c r="C12" s="63"/>
      <c r="D12" s="63"/>
      <c r="L12" s="3"/>
      <c r="M12" s="46"/>
      <c r="N12" s="46"/>
      <c r="O12" s="46"/>
      <c r="P12" s="24"/>
      <c r="Q12" s="46"/>
      <c r="R12" s="46"/>
      <c r="S12" s="48"/>
    </row>
    <row r="13" spans="1:20" x14ac:dyDescent="0.25">
      <c r="B13" s="5" t="s">
        <v>111</v>
      </c>
      <c r="C13" s="63"/>
      <c r="D13" s="63"/>
      <c r="L13" s="3"/>
      <c r="M13" s="46"/>
      <c r="N13" s="46"/>
      <c r="O13" s="46"/>
      <c r="P13" s="24"/>
      <c r="Q13" s="46"/>
      <c r="R13" s="46"/>
      <c r="S13" s="48"/>
    </row>
    <row r="14" spans="1:20" ht="31.5" customHeight="1" x14ac:dyDescent="0.25">
      <c r="B14" s="604" t="s">
        <v>112</v>
      </c>
      <c r="C14" s="604"/>
      <c r="D14" s="604"/>
      <c r="E14" s="604"/>
      <c r="F14" s="604"/>
      <c r="G14" s="82"/>
      <c r="H14" s="82"/>
      <c r="I14" s="78"/>
      <c r="L14" s="3"/>
      <c r="S14" s="22"/>
    </row>
    <row r="15" spans="1:20" x14ac:dyDescent="0.25">
      <c r="C15" s="63"/>
      <c r="D15" s="63"/>
      <c r="L15" s="3"/>
      <c r="M15" s="46"/>
      <c r="N15" s="46"/>
      <c r="O15" s="46"/>
      <c r="Q15" s="46"/>
      <c r="R15" s="46"/>
      <c r="S15" s="48"/>
    </row>
    <row r="16" spans="1:20" ht="44.25" customHeight="1" x14ac:dyDescent="0.25">
      <c r="B16" s="605" t="s">
        <v>115</v>
      </c>
      <c r="C16" s="605"/>
      <c r="D16" s="605"/>
      <c r="E16" s="605"/>
      <c r="F16" s="605"/>
      <c r="G16" s="80"/>
      <c r="H16" s="80"/>
      <c r="I16" s="76"/>
      <c r="L16" s="3"/>
      <c r="M16" s="46"/>
      <c r="N16" s="46"/>
      <c r="O16" s="46"/>
      <c r="Q16" s="46"/>
      <c r="R16" s="46"/>
      <c r="S16" s="48"/>
    </row>
    <row r="17" spans="1:20" x14ac:dyDescent="0.25">
      <c r="B17" s="73"/>
      <c r="C17" s="73"/>
      <c r="D17" s="73"/>
      <c r="E17" s="73"/>
      <c r="F17" s="73"/>
      <c r="G17" s="80"/>
      <c r="H17" s="80"/>
      <c r="I17" s="76"/>
      <c r="L17" s="3"/>
      <c r="M17" s="46"/>
      <c r="N17" s="46"/>
      <c r="O17" s="46"/>
      <c r="Q17" s="46"/>
      <c r="R17" s="46"/>
      <c r="S17" s="48"/>
    </row>
    <row r="18" spans="1:20" ht="30" customHeight="1" x14ac:dyDescent="0.25">
      <c r="B18" s="605" t="s">
        <v>136</v>
      </c>
      <c r="C18" s="605"/>
      <c r="D18" s="605"/>
      <c r="E18" s="605"/>
      <c r="F18" s="605"/>
      <c r="G18" s="118"/>
      <c r="H18" s="118"/>
      <c r="I18" s="118"/>
      <c r="L18" s="3"/>
      <c r="M18" s="46"/>
      <c r="N18" s="46"/>
      <c r="O18" s="46"/>
      <c r="Q18" s="46"/>
      <c r="R18" s="46"/>
      <c r="S18" s="48"/>
    </row>
    <row r="19" spans="1:20" ht="19.5" customHeight="1" x14ac:dyDescent="0.25">
      <c r="B19" s="606" t="s">
        <v>135</v>
      </c>
      <c r="C19" s="606"/>
      <c r="D19" s="606"/>
      <c r="E19" s="606"/>
      <c r="F19" s="606"/>
      <c r="G19" s="118"/>
      <c r="H19" s="118"/>
      <c r="I19" s="118"/>
      <c r="L19" s="3"/>
      <c r="M19" s="46"/>
      <c r="N19" s="46"/>
      <c r="O19" s="46"/>
      <c r="Q19" s="46"/>
      <c r="R19" s="46"/>
      <c r="S19" s="48"/>
    </row>
    <row r="20" spans="1:20" x14ac:dyDescent="0.25">
      <c r="B20" s="119"/>
      <c r="C20" s="119"/>
      <c r="D20" s="119"/>
      <c r="E20" s="119"/>
      <c r="F20" s="119"/>
      <c r="G20" s="119"/>
      <c r="H20" s="119"/>
      <c r="I20" s="119"/>
      <c r="L20" s="3"/>
      <c r="M20" s="46"/>
      <c r="N20" s="46"/>
      <c r="O20" s="46"/>
      <c r="Q20" s="46"/>
      <c r="R20" s="46"/>
      <c r="S20" s="48"/>
    </row>
    <row r="21" spans="1:20" x14ac:dyDescent="0.25">
      <c r="B21" s="4" t="s">
        <v>98</v>
      </c>
      <c r="C21" s="70" t="s">
        <v>101</v>
      </c>
      <c r="D21" s="70" t="s">
        <v>102</v>
      </c>
      <c r="E21" s="73"/>
      <c r="F21" s="73"/>
      <c r="G21" s="80"/>
      <c r="H21" s="80"/>
      <c r="I21" s="76"/>
      <c r="L21" s="3"/>
      <c r="M21" s="46"/>
      <c r="N21" s="46"/>
      <c r="O21" s="46"/>
      <c r="Q21" s="46"/>
      <c r="R21" s="46"/>
      <c r="S21" s="48"/>
    </row>
    <row r="22" spans="1:20" x14ac:dyDescent="0.25">
      <c r="C22" s="63"/>
      <c r="D22" s="63"/>
      <c r="E22" s="73"/>
      <c r="F22" s="73"/>
      <c r="G22" s="80"/>
      <c r="H22" s="80"/>
      <c r="I22" s="76"/>
      <c r="L22" s="3"/>
      <c r="M22" s="46"/>
      <c r="N22" s="46"/>
      <c r="O22" s="46"/>
      <c r="Q22" s="46"/>
      <c r="R22" s="46"/>
      <c r="S22" s="48"/>
    </row>
    <row r="23" spans="1:20" x14ac:dyDescent="0.25">
      <c r="C23" s="63"/>
      <c r="D23" s="63"/>
      <c r="L23" s="3"/>
      <c r="M23" s="46"/>
      <c r="N23" s="46"/>
      <c r="O23" s="46"/>
      <c r="Q23" s="46"/>
      <c r="R23" s="46"/>
      <c r="S23" s="48"/>
    </row>
    <row r="24" spans="1:20" x14ac:dyDescent="0.25">
      <c r="C24" s="63"/>
      <c r="D24" s="63"/>
      <c r="L24" s="3"/>
      <c r="M24" s="46"/>
      <c r="N24" s="46"/>
      <c r="O24" s="46"/>
      <c r="Q24" s="46"/>
      <c r="R24" s="46"/>
      <c r="S24" s="48"/>
    </row>
    <row r="25" spans="1:20" ht="15" x14ac:dyDescent="0.25">
      <c r="B25" s="120"/>
      <c r="C25" s="63"/>
      <c r="D25" s="63"/>
      <c r="L25" s="3"/>
      <c r="M25" s="46"/>
      <c r="N25" s="46"/>
      <c r="O25" s="46"/>
      <c r="Q25" s="46"/>
      <c r="R25" s="46"/>
      <c r="S25" s="48"/>
    </row>
    <row r="26" spans="1:20" ht="14.4" x14ac:dyDescent="0.3">
      <c r="B26" s="117" t="s">
        <v>140</v>
      </c>
      <c r="C26" s="63"/>
      <c r="D26" s="63"/>
      <c r="L26" s="3"/>
      <c r="M26" s="46"/>
      <c r="N26" s="46"/>
      <c r="O26" s="46"/>
      <c r="Q26" s="46"/>
      <c r="R26" s="46"/>
      <c r="S26" s="48"/>
    </row>
    <row r="27" spans="1:20" ht="14.4" x14ac:dyDescent="0.3">
      <c r="B27" s="117"/>
      <c r="C27" s="63"/>
      <c r="D27" s="63"/>
      <c r="L27" s="3"/>
      <c r="M27" s="46"/>
      <c r="N27" s="46"/>
      <c r="O27" s="46"/>
      <c r="Q27" s="46"/>
      <c r="R27" s="46"/>
      <c r="S27" s="48"/>
    </row>
    <row r="28" spans="1:20" x14ac:dyDescent="0.25">
      <c r="B28" s="7"/>
      <c r="C28" s="7"/>
      <c r="D28" s="7"/>
      <c r="E28" s="7"/>
      <c r="F28" s="7"/>
      <c r="G28" s="7"/>
      <c r="H28" s="7"/>
      <c r="I28" s="7"/>
      <c r="J28" s="7"/>
      <c r="K28" s="24"/>
      <c r="L28" s="24"/>
      <c r="M28" s="24"/>
      <c r="N28" s="24"/>
      <c r="O28" s="24"/>
      <c r="P28" s="24"/>
      <c r="Q28" s="43"/>
      <c r="R28" s="43"/>
      <c r="S28" s="109"/>
      <c r="T28" s="38"/>
    </row>
    <row r="29" spans="1:20" x14ac:dyDescent="0.25">
      <c r="K29" s="74"/>
      <c r="L29" s="74"/>
      <c r="M29" s="74"/>
      <c r="N29" s="74"/>
      <c r="O29" s="74"/>
      <c r="P29" s="74"/>
      <c r="Q29" s="108" t="s">
        <v>82</v>
      </c>
      <c r="R29" s="110"/>
      <c r="S29" s="111"/>
    </row>
    <row r="30" spans="1:20" ht="27.6" x14ac:dyDescent="0.25">
      <c r="B30" s="13" t="s">
        <v>39</v>
      </c>
      <c r="C30" s="85" t="s">
        <v>2</v>
      </c>
      <c r="D30" s="85" t="s">
        <v>34</v>
      </c>
      <c r="E30" s="86" t="s">
        <v>35</v>
      </c>
      <c r="F30" s="85" t="s">
        <v>36</v>
      </c>
      <c r="G30" s="602" t="s">
        <v>37</v>
      </c>
      <c r="H30" s="602"/>
      <c r="I30" s="602"/>
      <c r="J30" s="85"/>
      <c r="K30" s="104"/>
      <c r="L30" s="104"/>
      <c r="M30" s="602"/>
      <c r="N30" s="602"/>
      <c r="O30" s="7"/>
      <c r="P30" s="7"/>
      <c r="Q30" s="41" t="s">
        <v>81</v>
      </c>
      <c r="R30" s="41"/>
      <c r="S30" s="42"/>
    </row>
    <row r="31" spans="1:20" ht="15" customHeight="1" x14ac:dyDescent="0.25">
      <c r="A31" s="24"/>
      <c r="C31" s="88"/>
      <c r="D31" s="100"/>
      <c r="E31" s="89"/>
      <c r="F31" s="92"/>
      <c r="G31" s="600"/>
      <c r="H31" s="600"/>
      <c r="I31" s="600"/>
      <c r="J31" s="600"/>
      <c r="K31" s="93"/>
      <c r="L31" s="94"/>
      <c r="M31" s="95"/>
      <c r="N31" s="95"/>
      <c r="O31" s="14"/>
      <c r="P31" s="14"/>
    </row>
    <row r="32" spans="1:20" x14ac:dyDescent="0.25">
      <c r="B32" s="28"/>
      <c r="C32" s="99"/>
      <c r="D32" s="101"/>
      <c r="E32" s="90"/>
      <c r="F32" s="11"/>
      <c r="G32" s="29"/>
      <c r="H32" s="29"/>
      <c r="I32" s="29"/>
      <c r="J32" s="29"/>
      <c r="K32" s="29"/>
      <c r="L32" s="27"/>
      <c r="M32" s="26"/>
      <c r="N32" s="69"/>
    </row>
    <row r="33" spans="3:16" ht="16.5" customHeight="1" x14ac:dyDescent="0.25">
      <c r="C33" s="98"/>
      <c r="D33" s="101"/>
      <c r="E33" s="90"/>
      <c r="F33" s="102"/>
      <c r="G33" s="29"/>
      <c r="H33" s="29"/>
      <c r="I33" s="29"/>
      <c r="J33" s="29"/>
      <c r="K33" s="29"/>
      <c r="L33" s="30"/>
      <c r="M33" s="16"/>
      <c r="N33" s="69"/>
      <c r="O33" s="69"/>
      <c r="P33" s="24"/>
    </row>
    <row r="34" spans="3:16" ht="15" hidden="1" customHeight="1" x14ac:dyDescent="0.25">
      <c r="D34" s="35"/>
      <c r="E34" s="87"/>
      <c r="F34" s="64"/>
    </row>
    <row r="35" spans="3:16" ht="15" customHeight="1" x14ac:dyDescent="0.25">
      <c r="D35" s="35"/>
      <c r="E35" s="91"/>
      <c r="F35" s="53"/>
      <c r="G35" s="71"/>
      <c r="H35" s="71"/>
      <c r="I35" s="71"/>
      <c r="J35" s="71"/>
      <c r="K35" s="71"/>
    </row>
    <row r="36" spans="3:16" x14ac:dyDescent="0.25">
      <c r="C36" s="98"/>
      <c r="D36" s="35"/>
      <c r="E36" s="87"/>
      <c r="F36" s="97"/>
    </row>
    <row r="37" spans="3:16" x14ac:dyDescent="0.25">
      <c r="D37" s="35"/>
      <c r="E37" s="87"/>
      <c r="F37" s="64"/>
    </row>
    <row r="38" spans="3:16" ht="15" customHeight="1" x14ac:dyDescent="0.25">
      <c r="D38" s="35"/>
      <c r="E38" s="87"/>
      <c r="F38" s="64"/>
    </row>
    <row r="39" spans="3:16" x14ac:dyDescent="0.25">
      <c r="E39" s="103">
        <f>SUM(E31:E38)</f>
        <v>0</v>
      </c>
    </row>
    <row r="40" spans="3:16" x14ac:dyDescent="0.25">
      <c r="E40" s="15"/>
      <c r="F40" s="15"/>
      <c r="G40" s="81"/>
      <c r="H40" s="81"/>
      <c r="I40" s="77"/>
      <c r="J40" s="15"/>
      <c r="K40" s="15"/>
      <c r="L40" s="15"/>
      <c r="M40" s="15"/>
      <c r="N40" s="15"/>
      <c r="O40" s="15"/>
    </row>
    <row r="41" spans="3:16" x14ac:dyDescent="0.25">
      <c r="E41" s="15"/>
      <c r="F41" s="15"/>
      <c r="G41" s="81"/>
      <c r="H41" s="81"/>
      <c r="I41" s="77"/>
      <c r="J41" s="15"/>
      <c r="K41" s="15"/>
      <c r="L41" s="15"/>
      <c r="M41" s="15"/>
      <c r="N41" s="15"/>
      <c r="O41" s="15"/>
    </row>
  </sheetData>
  <mergeCells count="9">
    <mergeCell ref="G31:J31"/>
    <mergeCell ref="Q1:S1"/>
    <mergeCell ref="M30:N30"/>
    <mergeCell ref="Q2:S2"/>
    <mergeCell ref="B14:F14"/>
    <mergeCell ref="B16:F16"/>
    <mergeCell ref="G30:I30"/>
    <mergeCell ref="B18:F18"/>
    <mergeCell ref="B19:F19"/>
  </mergeCells>
  <hyperlinks>
    <hyperlink ref="B19" r:id="rId1" xr:uid="{00000000-0004-0000-0200-000000000000}"/>
    <hyperlink ref="B26" r:id="rId2" xr:uid="{00000000-0004-0000-0200-000001000000}"/>
  </hyperlinks>
  <printOptions horizontalCentered="1" gridLines="1"/>
  <pageMargins left="0" right="0" top="0.75" bottom="0.75" header="0.3" footer="0.3"/>
  <pageSetup scale="45" orientation="landscape" horizontalDpi="1200" verticalDpi="1200"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CCFFCC"/>
    <pageSetUpPr fitToPage="1"/>
  </sheetPr>
  <dimension ref="A1:Z67"/>
  <sheetViews>
    <sheetView showGridLines="0" zoomScale="80" zoomScaleNormal="80" workbookViewId="0">
      <pane xSplit="2" ySplit="6" topLeftCell="J7" activePane="bottomRight" state="frozen"/>
      <selection pane="topRight" activeCell="C1" sqref="C1"/>
      <selection pane="bottomLeft" activeCell="A7" sqref="A7"/>
      <selection pane="bottomRight" activeCell="X25" sqref="X25"/>
    </sheetView>
  </sheetViews>
  <sheetFormatPr defaultColWidth="9.109375" defaultRowHeight="14.4" x14ac:dyDescent="0.3"/>
  <cols>
    <col min="1" max="1" width="7.88671875" style="135" customWidth="1"/>
    <col min="2" max="2" width="70.6640625" style="135" bestFit="1" customWidth="1"/>
    <col min="3" max="3" width="48.5546875" style="135" bestFit="1" customWidth="1"/>
    <col min="4" max="4" width="15.88671875" style="135" customWidth="1"/>
    <col min="5" max="5" width="10.6640625" style="135" customWidth="1"/>
    <col min="6" max="6" width="19.44140625" style="137" customWidth="1"/>
    <col min="7" max="7" width="24.44140625" style="135" customWidth="1"/>
    <col min="8" max="8" width="11.33203125" style="135" customWidth="1"/>
    <col min="9" max="9" width="13.33203125" style="135" customWidth="1"/>
    <col min="10" max="10" width="13.6640625" style="135" customWidth="1"/>
    <col min="11" max="11" width="15.88671875" style="135" customWidth="1"/>
    <col min="12" max="12" width="15.88671875" style="135" bestFit="1" customWidth="1"/>
    <col min="13" max="13" width="20.5546875" style="135" customWidth="1"/>
    <col min="14" max="14" width="15.88671875" style="135" bestFit="1" customWidth="1"/>
    <col min="15" max="15" width="13" style="135" bestFit="1" customWidth="1"/>
    <col min="16" max="16" width="15.88671875" style="135" bestFit="1" customWidth="1"/>
    <col min="17" max="17" width="3.6640625" style="135" customWidth="1"/>
    <col min="18" max="18" width="16.88671875" style="135" customWidth="1"/>
    <col min="19" max="19" width="15.88671875" style="135" bestFit="1" customWidth="1"/>
    <col min="20" max="20" width="3.6640625" style="141" customWidth="1"/>
    <col min="21" max="21" width="15.109375" style="135" bestFit="1" customWidth="1"/>
    <col min="22" max="22" width="15" style="135" bestFit="1" customWidth="1"/>
    <col min="23" max="23" width="14" style="135" bestFit="1" customWidth="1"/>
    <col min="24" max="24" width="14.33203125" style="135" customWidth="1"/>
    <col min="25" max="25" width="15.88671875" style="135" bestFit="1" customWidth="1"/>
    <col min="26" max="16384" width="9.109375" style="135"/>
  </cols>
  <sheetData>
    <row r="1" spans="1:26" ht="15.75" customHeight="1" x14ac:dyDescent="0.3">
      <c r="A1" s="132" t="s">
        <v>83</v>
      </c>
    </row>
    <row r="2" spans="1:26" ht="15.75" customHeight="1" x14ac:dyDescent="0.3">
      <c r="A2" s="138" t="str">
        <f>'#3971 Palm Beach Preparatory  '!A2</f>
        <v>Federal Grant Allocations/Reimbursements as of: 03/31/2024</v>
      </c>
      <c r="B2" s="199"/>
      <c r="N2" s="140"/>
      <c r="O2" s="140"/>
      <c r="Q2" s="141"/>
      <c r="R2" s="141"/>
      <c r="S2" s="141"/>
    </row>
    <row r="3" spans="1:26" ht="15.75" customHeight="1" x14ac:dyDescent="0.3">
      <c r="A3" s="142" t="s">
        <v>80</v>
      </c>
      <c r="B3" s="132"/>
      <c r="D3" s="132"/>
      <c r="E3" s="132"/>
      <c r="F3" s="131"/>
      <c r="Q3" s="141"/>
      <c r="R3" s="141"/>
      <c r="S3" s="141"/>
      <c r="U3" s="136"/>
      <c r="V3" s="143"/>
    </row>
    <row r="4" spans="1:26" ht="15.75" customHeight="1" x14ac:dyDescent="0.3">
      <c r="A4" s="132" t="s">
        <v>143</v>
      </c>
      <c r="N4" s="145"/>
      <c r="O4" s="145"/>
      <c r="P4" s="145"/>
      <c r="Q4" s="146"/>
      <c r="R4" s="141"/>
      <c r="S4" s="141"/>
      <c r="T4" s="146"/>
      <c r="U4" s="594" t="s">
        <v>263</v>
      </c>
      <c r="V4" s="594"/>
      <c r="W4" s="594"/>
      <c r="X4" s="148"/>
      <c r="Y4" s="147"/>
    </row>
    <row r="5" spans="1:26" ht="15" thickBot="1" x14ac:dyDescent="0.35">
      <c r="H5" s="148"/>
      <c r="I5" s="148"/>
      <c r="N5" s="145"/>
      <c r="O5" s="145"/>
      <c r="P5" s="145"/>
      <c r="Q5" s="146"/>
      <c r="R5" s="150"/>
      <c r="S5" s="150"/>
      <c r="T5" s="146"/>
      <c r="U5" s="597"/>
      <c r="V5" s="597"/>
      <c r="W5" s="597"/>
      <c r="X5" s="146"/>
      <c r="Y5" s="151"/>
    </row>
    <row r="6" spans="1:26" ht="85.5" customHeight="1"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201"/>
      <c r="R6" s="154" t="s">
        <v>264</v>
      </c>
      <c r="S6" s="155" t="s">
        <v>265</v>
      </c>
      <c r="T6" s="201"/>
      <c r="U6" s="345" t="s">
        <v>223</v>
      </c>
      <c r="V6" s="346" t="s">
        <v>251</v>
      </c>
      <c r="W6" s="347" t="s">
        <v>252</v>
      </c>
      <c r="X6" s="388" t="s">
        <v>249</v>
      </c>
      <c r="Y6" s="159" t="str">
        <f>'#3971 Palm Beach Preparatory  '!X6</f>
        <v>Available Budget as of 03/31/2024</v>
      </c>
    </row>
    <row r="7" spans="1:26" ht="15.75" customHeight="1" x14ac:dyDescent="0.3">
      <c r="A7" s="137">
        <v>4201</v>
      </c>
      <c r="B7" s="135" t="s">
        <v>243</v>
      </c>
      <c r="C7" s="371" t="s">
        <v>95</v>
      </c>
      <c r="D7" s="182" t="s">
        <v>273</v>
      </c>
      <c r="E7" s="182" t="s">
        <v>266</v>
      </c>
      <c r="F7" s="137" t="s">
        <v>267</v>
      </c>
      <c r="G7" s="137" t="s">
        <v>7</v>
      </c>
      <c r="H7" s="296">
        <v>2.3E-2</v>
      </c>
      <c r="I7" s="296">
        <v>0.1265</v>
      </c>
      <c r="J7" s="169">
        <v>45473</v>
      </c>
      <c r="K7" s="169">
        <v>45474</v>
      </c>
      <c r="L7" s="169">
        <v>45108</v>
      </c>
      <c r="M7" s="137" t="s">
        <v>268</v>
      </c>
      <c r="N7" s="375">
        <v>215182.75</v>
      </c>
      <c r="O7" s="488"/>
      <c r="P7" s="377">
        <f t="shared" ref="P7:P18" si="0">N7+O7</f>
        <v>215182.75</v>
      </c>
      <c r="Q7" s="175"/>
      <c r="R7" s="375">
        <v>0</v>
      </c>
      <c r="S7" s="377">
        <f>P7-R7</f>
        <v>215182.75</v>
      </c>
      <c r="T7" s="175"/>
      <c r="U7" s="375">
        <v>143582.85999999999</v>
      </c>
      <c r="V7" s="376"/>
      <c r="W7" s="376">
        <f>U7+V7</f>
        <v>143582.85999999999</v>
      </c>
      <c r="X7" s="474">
        <v>0</v>
      </c>
      <c r="Y7" s="465">
        <f>S7-W7</f>
        <v>71599.890000000014</v>
      </c>
    </row>
    <row r="8" spans="1:26" ht="15.75" customHeight="1" x14ac:dyDescent="0.3">
      <c r="A8" s="160">
        <v>4228</v>
      </c>
      <c r="B8" s="135" t="s">
        <v>353</v>
      </c>
      <c r="C8" s="563" t="s">
        <v>354</v>
      </c>
      <c r="D8" s="137" t="s">
        <v>355</v>
      </c>
      <c r="E8" s="137" t="s">
        <v>342</v>
      </c>
      <c r="F8" s="169" t="s">
        <v>356</v>
      </c>
      <c r="G8" s="235" t="s">
        <v>7</v>
      </c>
      <c r="H8" s="296">
        <v>2.3E-2</v>
      </c>
      <c r="I8" s="296">
        <v>0.1265</v>
      </c>
      <c r="J8" s="169">
        <v>45565</v>
      </c>
      <c r="K8" s="169">
        <v>45566</v>
      </c>
      <c r="L8" s="169">
        <v>45314</v>
      </c>
      <c r="M8" s="137" t="s">
        <v>357</v>
      </c>
      <c r="N8" s="378">
        <v>31524.12</v>
      </c>
      <c r="O8" s="559"/>
      <c r="P8" s="365">
        <f>N8+O8</f>
        <v>31524.12</v>
      </c>
      <c r="Q8" s="175"/>
      <c r="R8" s="508"/>
      <c r="S8" s="365">
        <f>P8-R8</f>
        <v>31524.12</v>
      </c>
      <c r="T8" s="175"/>
      <c r="U8" s="508"/>
      <c r="V8" s="364"/>
      <c r="W8" s="364"/>
      <c r="X8" s="452"/>
      <c r="Y8" s="428">
        <f>S8-W8</f>
        <v>31524.12</v>
      </c>
    </row>
    <row r="9" spans="1:26" ht="15.75" customHeight="1" x14ac:dyDescent="0.3">
      <c r="A9" s="137">
        <v>4253</v>
      </c>
      <c r="B9" s="135" t="s">
        <v>114</v>
      </c>
      <c r="C9" s="371" t="s">
        <v>344</v>
      </c>
      <c r="D9" s="182" t="s">
        <v>347</v>
      </c>
      <c r="E9" s="182" t="s">
        <v>345</v>
      </c>
      <c r="F9" s="169" t="s">
        <v>346</v>
      </c>
      <c r="G9" s="137" t="s">
        <v>7</v>
      </c>
      <c r="H9" s="296">
        <v>2.3E-2</v>
      </c>
      <c r="I9" s="296">
        <v>0.1265</v>
      </c>
      <c r="J9" s="169">
        <v>45473</v>
      </c>
      <c r="K9" s="169">
        <v>45474</v>
      </c>
      <c r="L9" s="169">
        <v>45108</v>
      </c>
      <c r="M9" s="137" t="s">
        <v>268</v>
      </c>
      <c r="N9" s="378">
        <v>20277.740000000002</v>
      </c>
      <c r="O9" s="559"/>
      <c r="P9" s="365">
        <f>N9+O9</f>
        <v>20277.740000000002</v>
      </c>
      <c r="Q9" s="175"/>
      <c r="R9" s="508"/>
      <c r="S9" s="365">
        <f>P9-R9</f>
        <v>20277.740000000002</v>
      </c>
      <c r="T9" s="175"/>
      <c r="U9" s="378">
        <v>20277.740000000002</v>
      </c>
      <c r="V9" s="364"/>
      <c r="W9" s="364">
        <f>U9+V9</f>
        <v>20277.740000000002</v>
      </c>
      <c r="X9" s="452"/>
      <c r="Y9" s="428">
        <f>S9-W9</f>
        <v>0</v>
      </c>
    </row>
    <row r="10" spans="1:26" ht="15.75" customHeight="1" x14ac:dyDescent="0.3">
      <c r="A10" s="137">
        <v>4426</v>
      </c>
      <c r="B10" s="135" t="s">
        <v>240</v>
      </c>
      <c r="C10" s="289" t="s">
        <v>232</v>
      </c>
      <c r="D10" s="137" t="s">
        <v>175</v>
      </c>
      <c r="E10" s="137" t="s">
        <v>217</v>
      </c>
      <c r="F10" s="137" t="s">
        <v>176</v>
      </c>
      <c r="G10" s="137" t="s">
        <v>7</v>
      </c>
      <c r="H10" s="296">
        <v>0.05</v>
      </c>
      <c r="I10" s="296">
        <v>0.1265</v>
      </c>
      <c r="J10" s="169">
        <v>45199</v>
      </c>
      <c r="K10" s="169">
        <v>45199</v>
      </c>
      <c r="L10" s="169">
        <v>44201</v>
      </c>
      <c r="M10" s="137" t="s">
        <v>178</v>
      </c>
      <c r="N10" s="363">
        <v>154517.54999999999</v>
      </c>
      <c r="O10" s="364">
        <v>0</v>
      </c>
      <c r="P10" s="365">
        <f t="shared" si="0"/>
        <v>154517.54999999999</v>
      </c>
      <c r="Q10" s="130"/>
      <c r="R10" s="378">
        <v>146791.31</v>
      </c>
      <c r="S10" s="365">
        <f t="shared" ref="S10:S18" si="1">P10-R10</f>
        <v>7726.2399999999907</v>
      </c>
      <c r="T10" s="175"/>
      <c r="U10" s="378">
        <v>7725.3</v>
      </c>
      <c r="V10" s="364"/>
      <c r="W10" s="364">
        <f t="shared" ref="W10:W18" si="2">U10+V10</f>
        <v>7725.3</v>
      </c>
      <c r="X10" s="452">
        <v>0</v>
      </c>
      <c r="Y10" s="428">
        <v>0</v>
      </c>
      <c r="Z10" s="135" t="s">
        <v>326</v>
      </c>
    </row>
    <row r="11" spans="1:26" ht="15.75" customHeight="1" x14ac:dyDescent="0.3">
      <c r="A11" s="137">
        <v>4427</v>
      </c>
      <c r="B11" s="135" t="s">
        <v>181</v>
      </c>
      <c r="C11" s="289" t="s">
        <v>232</v>
      </c>
      <c r="D11" s="137" t="s">
        <v>175</v>
      </c>
      <c r="E11" s="137" t="s">
        <v>216</v>
      </c>
      <c r="F11" s="137" t="s">
        <v>183</v>
      </c>
      <c r="G11" s="137" t="s">
        <v>7</v>
      </c>
      <c r="H11" s="296">
        <v>0.05</v>
      </c>
      <c r="I11" s="296">
        <v>0.1265</v>
      </c>
      <c r="J11" s="169">
        <v>45199</v>
      </c>
      <c r="K11" s="169">
        <v>45199</v>
      </c>
      <c r="L11" s="169">
        <v>44201</v>
      </c>
      <c r="M11" s="137" t="s">
        <v>179</v>
      </c>
      <c r="N11" s="363">
        <v>26007.42</v>
      </c>
      <c r="O11" s="364">
        <v>0</v>
      </c>
      <c r="P11" s="365">
        <f t="shared" si="0"/>
        <v>26007.42</v>
      </c>
      <c r="Q11" s="130"/>
      <c r="R11" s="378"/>
      <c r="S11" s="365">
        <f t="shared" si="1"/>
        <v>26007.42</v>
      </c>
      <c r="T11" s="175"/>
      <c r="U11" s="378">
        <v>26007.42</v>
      </c>
      <c r="V11" s="364"/>
      <c r="W11" s="364">
        <f t="shared" si="2"/>
        <v>26007.42</v>
      </c>
      <c r="X11" s="452">
        <v>0</v>
      </c>
      <c r="Y11" s="428">
        <f t="shared" ref="Y11:Y17" si="3">S11-W11</f>
        <v>0</v>
      </c>
      <c r="Z11" s="135" t="s">
        <v>326</v>
      </c>
    </row>
    <row r="12" spans="1:26" ht="15.75" customHeight="1" x14ac:dyDescent="0.3">
      <c r="A12" s="137">
        <v>4428</v>
      </c>
      <c r="B12" s="135" t="s">
        <v>191</v>
      </c>
      <c r="C12" s="289" t="s">
        <v>232</v>
      </c>
      <c r="D12" s="137" t="s">
        <v>175</v>
      </c>
      <c r="E12" s="137" t="s">
        <v>210</v>
      </c>
      <c r="F12" s="137" t="s">
        <v>192</v>
      </c>
      <c r="G12" s="137" t="s">
        <v>7</v>
      </c>
      <c r="H12" s="296">
        <v>0.05</v>
      </c>
      <c r="I12" s="296">
        <v>0.1265</v>
      </c>
      <c r="J12" s="169">
        <v>45199</v>
      </c>
      <c r="K12" s="169">
        <v>45199</v>
      </c>
      <c r="L12" s="169">
        <v>44201</v>
      </c>
      <c r="M12" s="137" t="s">
        <v>201</v>
      </c>
      <c r="N12" s="363">
        <v>18142.810000000001</v>
      </c>
      <c r="O12" s="364">
        <v>0</v>
      </c>
      <c r="P12" s="365">
        <f t="shared" si="0"/>
        <v>18142.810000000001</v>
      </c>
      <c r="Q12" s="130"/>
      <c r="R12" s="378">
        <v>4619</v>
      </c>
      <c r="S12" s="365">
        <f t="shared" si="1"/>
        <v>13523.810000000001</v>
      </c>
      <c r="T12" s="175"/>
      <c r="U12" s="378">
        <v>5028.18</v>
      </c>
      <c r="V12" s="364"/>
      <c r="W12" s="364">
        <f t="shared" si="2"/>
        <v>5028.18</v>
      </c>
      <c r="X12" s="452">
        <v>0</v>
      </c>
      <c r="Y12" s="428">
        <v>0</v>
      </c>
      <c r="Z12" s="135" t="s">
        <v>326</v>
      </c>
    </row>
    <row r="13" spans="1:26" ht="15.75" customHeight="1" x14ac:dyDescent="0.3">
      <c r="A13" s="137" t="s">
        <v>313</v>
      </c>
      <c r="B13" s="135" t="s">
        <v>297</v>
      </c>
      <c r="C13" s="526" t="s">
        <v>185</v>
      </c>
      <c r="D13" s="137" t="s">
        <v>186</v>
      </c>
      <c r="E13" s="137" t="s">
        <v>275</v>
      </c>
      <c r="F13" s="137" t="s">
        <v>276</v>
      </c>
      <c r="G13" s="137" t="s">
        <v>7</v>
      </c>
      <c r="H13" s="296">
        <v>0.05</v>
      </c>
      <c r="I13" s="296">
        <v>0.1265</v>
      </c>
      <c r="J13" s="169">
        <v>45565</v>
      </c>
      <c r="K13" s="169">
        <v>45565</v>
      </c>
      <c r="L13" s="169">
        <v>44279</v>
      </c>
      <c r="M13" s="137" t="s">
        <v>188</v>
      </c>
      <c r="N13" s="363">
        <v>222739.66</v>
      </c>
      <c r="O13" s="364">
        <v>34.89</v>
      </c>
      <c r="P13" s="365">
        <f t="shared" si="0"/>
        <v>222774.55000000002</v>
      </c>
      <c r="Q13" s="527"/>
      <c r="R13" s="378"/>
      <c r="S13" s="365">
        <f t="shared" si="1"/>
        <v>222774.55000000002</v>
      </c>
      <c r="T13" s="175"/>
      <c r="U13" s="378">
        <v>71996.479999999996</v>
      </c>
      <c r="V13" s="364"/>
      <c r="W13" s="364">
        <f t="shared" si="2"/>
        <v>71996.479999999996</v>
      </c>
      <c r="X13" s="452"/>
      <c r="Y13" s="428">
        <f t="shared" si="3"/>
        <v>150778.07</v>
      </c>
    </row>
    <row r="14" spans="1:26" ht="15.75" customHeight="1" x14ac:dyDescent="0.3">
      <c r="A14" s="137" t="s">
        <v>305</v>
      </c>
      <c r="B14" s="135" t="s">
        <v>299</v>
      </c>
      <c r="C14" s="526" t="s">
        <v>185</v>
      </c>
      <c r="D14" s="137" t="s">
        <v>186</v>
      </c>
      <c r="E14" s="137" t="s">
        <v>279</v>
      </c>
      <c r="F14" s="137" t="s">
        <v>278</v>
      </c>
      <c r="G14" s="137" t="s">
        <v>7</v>
      </c>
      <c r="H14" s="296">
        <v>0.05</v>
      </c>
      <c r="I14" s="296">
        <v>0.1265</v>
      </c>
      <c r="J14" s="169">
        <v>45565</v>
      </c>
      <c r="K14" s="169">
        <v>45565</v>
      </c>
      <c r="L14" s="169">
        <v>44279</v>
      </c>
      <c r="M14" s="137" t="s">
        <v>280</v>
      </c>
      <c r="N14" s="363">
        <v>8150.97</v>
      </c>
      <c r="O14" s="364"/>
      <c r="P14" s="365">
        <f t="shared" si="0"/>
        <v>8150.97</v>
      </c>
      <c r="Q14" s="527"/>
      <c r="R14" s="378"/>
      <c r="S14" s="365">
        <f t="shared" si="1"/>
        <v>8150.97</v>
      </c>
      <c r="T14" s="175"/>
      <c r="U14" s="378">
        <v>6632.54</v>
      </c>
      <c r="V14" s="364"/>
      <c r="W14" s="364">
        <f t="shared" si="2"/>
        <v>6632.54</v>
      </c>
      <c r="X14" s="452"/>
      <c r="Y14" s="428">
        <f t="shared" si="3"/>
        <v>1518.4300000000003</v>
      </c>
    </row>
    <row r="15" spans="1:26" ht="15.75" customHeight="1" x14ac:dyDescent="0.3">
      <c r="A15" s="137" t="s">
        <v>306</v>
      </c>
      <c r="B15" s="135" t="s">
        <v>212</v>
      </c>
      <c r="C15" s="526" t="s">
        <v>185</v>
      </c>
      <c r="D15" s="137" t="s">
        <v>186</v>
      </c>
      <c r="E15" s="137" t="s">
        <v>213</v>
      </c>
      <c r="F15" s="137" t="s">
        <v>187</v>
      </c>
      <c r="G15" s="137" t="s">
        <v>7</v>
      </c>
      <c r="H15" s="296">
        <v>0.05</v>
      </c>
      <c r="I15" s="296">
        <v>0.1265</v>
      </c>
      <c r="J15" s="169">
        <v>45565</v>
      </c>
      <c r="K15" s="169">
        <v>45565</v>
      </c>
      <c r="L15" s="169">
        <v>44279</v>
      </c>
      <c r="M15" s="137" t="s">
        <v>188</v>
      </c>
      <c r="N15" s="363">
        <v>890958.63</v>
      </c>
      <c r="O15" s="364">
        <v>139.57</v>
      </c>
      <c r="P15" s="365">
        <f t="shared" si="0"/>
        <v>891098.2</v>
      </c>
      <c r="Q15" s="527"/>
      <c r="R15" s="378">
        <v>434553.73</v>
      </c>
      <c r="S15" s="365">
        <f t="shared" si="1"/>
        <v>456544.47</v>
      </c>
      <c r="T15" s="175"/>
      <c r="U15" s="378">
        <v>293152.77</v>
      </c>
      <c r="V15" s="364"/>
      <c r="W15" s="364">
        <f t="shared" si="2"/>
        <v>293152.77</v>
      </c>
      <c r="X15" s="452"/>
      <c r="Y15" s="428">
        <f t="shared" si="3"/>
        <v>163391.69999999995</v>
      </c>
    </row>
    <row r="16" spans="1:26" ht="15.75" customHeight="1" x14ac:dyDescent="0.3">
      <c r="A16" s="137" t="s">
        <v>307</v>
      </c>
      <c r="B16" s="135" t="s">
        <v>300</v>
      </c>
      <c r="C16" s="526" t="s">
        <v>185</v>
      </c>
      <c r="D16" s="137" t="s">
        <v>186</v>
      </c>
      <c r="E16" s="137" t="s">
        <v>281</v>
      </c>
      <c r="F16" s="137" t="s">
        <v>282</v>
      </c>
      <c r="G16" s="137" t="s">
        <v>7</v>
      </c>
      <c r="H16" s="296">
        <v>0.05</v>
      </c>
      <c r="I16" s="296">
        <v>0.1265</v>
      </c>
      <c r="J16" s="169">
        <v>45565</v>
      </c>
      <c r="K16" s="169">
        <v>45565</v>
      </c>
      <c r="L16" s="169">
        <v>44279</v>
      </c>
      <c r="M16" s="137" t="s">
        <v>283</v>
      </c>
      <c r="N16" s="363">
        <v>9089.2900000000009</v>
      </c>
      <c r="O16" s="364"/>
      <c r="P16" s="365">
        <f t="shared" si="0"/>
        <v>9089.2900000000009</v>
      </c>
      <c r="Q16" s="527"/>
      <c r="R16" s="378"/>
      <c r="S16" s="365">
        <f t="shared" si="1"/>
        <v>9089.2900000000009</v>
      </c>
      <c r="T16" s="175"/>
      <c r="U16" s="378">
        <v>8666.2199999999993</v>
      </c>
      <c r="V16" s="364"/>
      <c r="W16" s="364">
        <f t="shared" si="2"/>
        <v>8666.2199999999993</v>
      </c>
      <c r="X16" s="452"/>
      <c r="Y16" s="428">
        <f t="shared" si="3"/>
        <v>423.07000000000153</v>
      </c>
    </row>
    <row r="17" spans="1:26" ht="15.75" customHeight="1" x14ac:dyDescent="0.3">
      <c r="A17" s="137" t="s">
        <v>309</v>
      </c>
      <c r="B17" s="135" t="s">
        <v>302</v>
      </c>
      <c r="C17" s="526" t="s">
        <v>185</v>
      </c>
      <c r="D17" s="137" t="s">
        <v>186</v>
      </c>
      <c r="E17" s="137" t="s">
        <v>287</v>
      </c>
      <c r="F17" s="137" t="s">
        <v>288</v>
      </c>
      <c r="G17" s="137" t="s">
        <v>7</v>
      </c>
      <c r="H17" s="296">
        <v>0.05</v>
      </c>
      <c r="I17" s="296">
        <v>0.1265</v>
      </c>
      <c r="J17" s="169">
        <v>45565</v>
      </c>
      <c r="K17" s="169">
        <v>45565</v>
      </c>
      <c r="L17" s="169">
        <v>44279</v>
      </c>
      <c r="M17" s="137" t="s">
        <v>289</v>
      </c>
      <c r="N17" s="363">
        <v>45525.1</v>
      </c>
      <c r="O17" s="364"/>
      <c r="P17" s="365">
        <f t="shared" si="0"/>
        <v>45525.1</v>
      </c>
      <c r="Q17" s="527"/>
      <c r="R17" s="378"/>
      <c r="S17" s="365">
        <f t="shared" si="1"/>
        <v>45525.1</v>
      </c>
      <c r="T17" s="175"/>
      <c r="U17" s="378">
        <v>8567.34</v>
      </c>
      <c r="V17" s="364"/>
      <c r="W17" s="364">
        <f t="shared" si="2"/>
        <v>8567.34</v>
      </c>
      <c r="X17" s="452"/>
      <c r="Y17" s="428">
        <f t="shared" si="3"/>
        <v>36957.759999999995</v>
      </c>
    </row>
    <row r="18" spans="1:26" ht="15.75" customHeight="1" x14ac:dyDescent="0.3">
      <c r="A18" s="137">
        <v>4464</v>
      </c>
      <c r="B18" s="135" t="s">
        <v>233</v>
      </c>
      <c r="C18" s="289" t="s">
        <v>235</v>
      </c>
      <c r="D18" s="137" t="s">
        <v>175</v>
      </c>
      <c r="E18" s="137" t="s">
        <v>225</v>
      </c>
      <c r="F18" s="137" t="s">
        <v>226</v>
      </c>
      <c r="G18" s="137" t="s">
        <v>7</v>
      </c>
      <c r="H18" s="296">
        <v>0.05</v>
      </c>
      <c r="I18" s="296">
        <v>0.1265</v>
      </c>
      <c r="J18" s="169">
        <v>45199</v>
      </c>
      <c r="K18" s="169">
        <v>45199</v>
      </c>
      <c r="L18" s="169">
        <v>44201</v>
      </c>
      <c r="M18" s="137" t="s">
        <v>234</v>
      </c>
      <c r="N18" s="379">
        <v>137740.71</v>
      </c>
      <c r="O18" s="380">
        <v>0</v>
      </c>
      <c r="P18" s="365">
        <f t="shared" si="0"/>
        <v>137740.71</v>
      </c>
      <c r="Q18" s="130"/>
      <c r="R18" s="409">
        <v>0</v>
      </c>
      <c r="S18" s="365">
        <f t="shared" si="1"/>
        <v>137740.71</v>
      </c>
      <c r="T18" s="175"/>
      <c r="U18" s="378">
        <v>88448.51</v>
      </c>
      <c r="V18" s="364">
        <v>0</v>
      </c>
      <c r="W18" s="364">
        <f t="shared" si="2"/>
        <v>88448.51</v>
      </c>
      <c r="X18" s="452">
        <v>0</v>
      </c>
      <c r="Y18" s="428">
        <v>0</v>
      </c>
      <c r="Z18" s="135" t="s">
        <v>326</v>
      </c>
    </row>
    <row r="19" spans="1:26" ht="15.75" customHeight="1" thickBot="1" x14ac:dyDescent="0.35">
      <c r="C19" s="182"/>
      <c r="D19" s="182"/>
      <c r="E19" s="182"/>
      <c r="I19" s="168"/>
      <c r="J19" s="198"/>
      <c r="K19" s="198"/>
      <c r="L19" s="198"/>
      <c r="M19" s="224" t="s">
        <v>38</v>
      </c>
      <c r="N19" s="366">
        <f>SUM(N7:N18)</f>
        <v>1779856.75</v>
      </c>
      <c r="O19" s="367">
        <f>SUM(O7:O18)</f>
        <v>174.45999999999998</v>
      </c>
      <c r="P19" s="368">
        <f>SUM(P7:P18)</f>
        <v>1780031.21</v>
      </c>
      <c r="Q19" s="130"/>
      <c r="R19" s="366">
        <f>SUM(R7:R18)</f>
        <v>585964.04</v>
      </c>
      <c r="S19" s="368">
        <f>SUM(S7:S18)</f>
        <v>1194067.17</v>
      </c>
      <c r="T19" s="130"/>
      <c r="U19" s="366">
        <f>SUM(U7:U18)</f>
        <v>680085.35999999987</v>
      </c>
      <c r="V19" s="367">
        <f>SUM(V7:V18)</f>
        <v>0</v>
      </c>
      <c r="W19" s="367">
        <f>SUM(W7:W18)</f>
        <v>680085.35999999987</v>
      </c>
      <c r="X19" s="454">
        <f>SUM(X7:X18)</f>
        <v>0</v>
      </c>
      <c r="Y19" s="457">
        <f>SUM(Y7:Y18)</f>
        <v>456193.04</v>
      </c>
    </row>
    <row r="20" spans="1:26" ht="15.75" customHeight="1" thickTop="1" x14ac:dyDescent="0.3">
      <c r="C20" s="182"/>
      <c r="D20" s="182"/>
      <c r="E20" s="182"/>
      <c r="J20" s="198"/>
      <c r="K20" s="198"/>
      <c r="L20" s="198"/>
      <c r="M20" s="224"/>
      <c r="N20" s="171"/>
      <c r="O20" s="309"/>
      <c r="P20" s="171"/>
      <c r="R20" s="171"/>
      <c r="S20" s="171"/>
      <c r="T20" s="170"/>
    </row>
    <row r="21" spans="1:26" ht="15.75" customHeight="1" x14ac:dyDescent="0.3">
      <c r="C21" s="182"/>
      <c r="D21" s="182"/>
      <c r="E21" s="182"/>
      <c r="J21" s="198"/>
      <c r="K21" s="198"/>
      <c r="L21" s="198"/>
      <c r="M21" s="224"/>
      <c r="N21" s="171"/>
      <c r="O21" s="309"/>
      <c r="P21" s="171"/>
      <c r="R21" s="171"/>
      <c r="S21" s="171"/>
      <c r="T21" s="170"/>
    </row>
    <row r="22" spans="1:26" ht="15.75" customHeight="1" x14ac:dyDescent="0.3">
      <c r="B22" s="132" t="s">
        <v>111</v>
      </c>
      <c r="C22" s="182"/>
      <c r="D22" s="182"/>
      <c r="E22" s="182"/>
      <c r="M22" s="224"/>
      <c r="N22" s="171"/>
      <c r="O22" s="171"/>
      <c r="P22" s="171"/>
      <c r="R22" s="130"/>
      <c r="S22" s="130"/>
      <c r="T22" s="175"/>
      <c r="U22" s="130"/>
      <c r="V22" s="130"/>
    </row>
    <row r="23" spans="1:26" ht="15.75" customHeight="1" x14ac:dyDescent="0.3">
      <c r="B23" s="596" t="s">
        <v>253</v>
      </c>
      <c r="C23" s="596"/>
      <c r="D23" s="596"/>
      <c r="E23" s="596"/>
      <c r="F23" s="596"/>
      <c r="M23" s="224"/>
      <c r="N23" s="171"/>
      <c r="O23" s="171"/>
      <c r="P23" s="171"/>
      <c r="R23" s="130"/>
      <c r="S23" s="130"/>
      <c r="T23" s="175"/>
      <c r="U23" s="130"/>
      <c r="V23" s="130"/>
    </row>
    <row r="24" spans="1:26" ht="15.75" customHeight="1" x14ac:dyDescent="0.3">
      <c r="C24" s="182"/>
      <c r="D24" s="182"/>
      <c r="E24" s="182"/>
      <c r="M24" s="224"/>
      <c r="N24" s="171"/>
      <c r="O24" s="171"/>
      <c r="P24" s="171"/>
      <c r="R24" s="130"/>
      <c r="S24" s="130"/>
      <c r="T24" s="175"/>
      <c r="U24" s="130"/>
      <c r="V24" s="130"/>
    </row>
    <row r="25" spans="1:26" ht="15.75" customHeight="1" x14ac:dyDescent="0.3">
      <c r="B25" s="596" t="s">
        <v>115</v>
      </c>
      <c r="C25" s="596"/>
      <c r="D25" s="596"/>
      <c r="E25" s="596"/>
      <c r="F25" s="596"/>
      <c r="M25" s="224"/>
      <c r="N25" s="171"/>
      <c r="O25" s="171"/>
      <c r="P25" s="171"/>
      <c r="R25" s="130"/>
      <c r="S25" s="130"/>
      <c r="T25" s="175"/>
      <c r="U25" s="130"/>
      <c r="V25" s="130"/>
    </row>
    <row r="26" spans="1:26" ht="15.75" customHeight="1" x14ac:dyDescent="0.3">
      <c r="B26" s="176"/>
      <c r="C26" s="176"/>
      <c r="D26" s="176"/>
      <c r="E26" s="176"/>
      <c r="F26" s="177"/>
      <c r="M26" s="224"/>
      <c r="N26" s="171"/>
      <c r="O26" s="171"/>
      <c r="P26" s="171"/>
      <c r="R26" s="130"/>
      <c r="S26" s="130"/>
      <c r="T26" s="175"/>
      <c r="U26" s="130"/>
      <c r="V26" s="130"/>
    </row>
    <row r="27" spans="1:26" ht="15.75" customHeight="1" x14ac:dyDescent="0.3">
      <c r="B27" s="596" t="s">
        <v>136</v>
      </c>
      <c r="C27" s="596"/>
      <c r="D27" s="596"/>
      <c r="E27" s="596"/>
      <c r="F27" s="596"/>
      <c r="G27" s="596"/>
      <c r="M27" s="224"/>
      <c r="N27" s="171"/>
      <c r="O27" s="171"/>
      <c r="P27" s="171"/>
      <c r="R27" s="130"/>
      <c r="S27" s="130"/>
      <c r="T27" s="175"/>
      <c r="U27" s="130"/>
      <c r="V27" s="130"/>
    </row>
    <row r="28" spans="1:26" ht="15.75" customHeight="1" x14ac:dyDescent="0.3">
      <c r="B28" s="609" t="s">
        <v>135</v>
      </c>
      <c r="C28" s="596"/>
      <c r="D28" s="596"/>
      <c r="E28" s="596"/>
      <c r="F28" s="596"/>
      <c r="G28" s="596"/>
      <c r="M28" s="224"/>
      <c r="N28" s="171"/>
      <c r="O28" s="171"/>
      <c r="P28" s="171"/>
      <c r="R28" s="130"/>
      <c r="S28" s="130"/>
      <c r="T28" s="175"/>
      <c r="U28" s="130"/>
      <c r="V28" s="130"/>
    </row>
    <row r="29" spans="1:26" ht="15.75" customHeight="1" x14ac:dyDescent="0.3">
      <c r="B29" s="176"/>
      <c r="C29" s="176"/>
      <c r="D29" s="176"/>
      <c r="E29" s="176"/>
      <c r="F29" s="177"/>
      <c r="M29" s="224"/>
      <c r="N29" s="171"/>
      <c r="O29" s="171"/>
      <c r="P29" s="171"/>
      <c r="R29" s="130"/>
      <c r="S29" s="130"/>
      <c r="T29" s="175"/>
      <c r="U29" s="130"/>
      <c r="V29" s="130"/>
    </row>
    <row r="30" spans="1:26" ht="15.75" customHeight="1" x14ac:dyDescent="0.3">
      <c r="B30" s="176"/>
      <c r="C30" s="176"/>
      <c r="D30" s="176"/>
      <c r="E30" s="176"/>
      <c r="F30" s="177"/>
      <c r="M30" s="224"/>
      <c r="N30" s="171"/>
      <c r="O30" s="171"/>
      <c r="P30" s="171"/>
      <c r="R30" s="171"/>
      <c r="S30" s="171"/>
      <c r="T30" s="170"/>
    </row>
    <row r="31" spans="1:26" ht="15.75" customHeight="1" x14ac:dyDescent="0.3">
      <c r="B31" s="131" t="s">
        <v>98</v>
      </c>
      <c r="C31" s="180" t="s">
        <v>101</v>
      </c>
      <c r="D31" s="180" t="s">
        <v>102</v>
      </c>
      <c r="E31" s="180"/>
      <c r="F31" s="177"/>
      <c r="M31" s="224"/>
      <c r="N31" s="171"/>
      <c r="O31" s="171"/>
      <c r="P31" s="171"/>
      <c r="R31" s="171"/>
      <c r="S31" s="171"/>
      <c r="T31" s="170"/>
    </row>
    <row r="32" spans="1:26" ht="15.75" customHeight="1" x14ac:dyDescent="0.3">
      <c r="B32" s="135" t="s">
        <v>99</v>
      </c>
      <c r="C32" s="182" t="s">
        <v>207</v>
      </c>
      <c r="D32" s="182" t="s">
        <v>105</v>
      </c>
      <c r="E32" s="182"/>
      <c r="F32" s="177"/>
      <c r="M32" s="224"/>
      <c r="N32" s="171"/>
      <c r="O32" s="171"/>
      <c r="P32" s="171"/>
      <c r="R32" s="171"/>
      <c r="S32" s="171"/>
      <c r="T32" s="170"/>
    </row>
    <row r="33" spans="2:20" ht="15.75" customHeight="1" x14ac:dyDescent="0.3">
      <c r="B33" s="135" t="s">
        <v>174</v>
      </c>
      <c r="C33" s="182" t="s">
        <v>148</v>
      </c>
      <c r="D33" s="182" t="s">
        <v>149</v>
      </c>
      <c r="E33" s="182"/>
      <c r="M33" s="224"/>
      <c r="N33" s="171"/>
      <c r="O33" s="171"/>
      <c r="P33" s="171"/>
      <c r="R33" s="171"/>
      <c r="S33" s="171"/>
      <c r="T33" s="170"/>
    </row>
    <row r="34" spans="2:20" ht="15.75" customHeight="1" x14ac:dyDescent="0.3">
      <c r="B34" s="135" t="s">
        <v>237</v>
      </c>
      <c r="C34" s="182" t="s">
        <v>205</v>
      </c>
      <c r="D34" s="182" t="s">
        <v>206</v>
      </c>
      <c r="E34" s="182"/>
      <c r="M34" s="224"/>
      <c r="N34" s="171"/>
      <c r="O34" s="171"/>
      <c r="P34" s="171"/>
      <c r="R34" s="171"/>
      <c r="S34" s="171"/>
      <c r="T34" s="170"/>
    </row>
    <row r="35" spans="2:20" ht="15.75" customHeight="1" x14ac:dyDescent="0.3">
      <c r="B35" s="135" t="s">
        <v>238</v>
      </c>
      <c r="C35" s="182" t="s">
        <v>205</v>
      </c>
      <c r="D35" s="182" t="s">
        <v>206</v>
      </c>
      <c r="E35" s="182"/>
      <c r="M35" s="224"/>
      <c r="N35" s="171"/>
      <c r="O35" s="171"/>
      <c r="P35" s="171"/>
      <c r="R35" s="171"/>
      <c r="S35" s="171"/>
      <c r="T35" s="170"/>
    </row>
    <row r="36" spans="2:20" ht="15.75" customHeight="1" x14ac:dyDescent="0.3">
      <c r="C36" s="182"/>
      <c r="D36" s="182"/>
      <c r="E36" s="182"/>
      <c r="M36" s="224"/>
      <c r="N36" s="171"/>
      <c r="O36" s="171"/>
      <c r="P36" s="171"/>
      <c r="R36" s="171"/>
      <c r="S36" s="171"/>
      <c r="T36" s="170"/>
    </row>
    <row r="37" spans="2:20" ht="15.75" customHeight="1" x14ac:dyDescent="0.3">
      <c r="B37" s="592" t="s">
        <v>269</v>
      </c>
      <c r="C37" s="592"/>
      <c r="D37" s="592"/>
      <c r="E37" s="592"/>
      <c r="F37" s="592"/>
      <c r="G37" s="592"/>
      <c r="H37" s="592"/>
      <c r="I37" s="592"/>
      <c r="M37" s="224"/>
      <c r="N37" s="171"/>
      <c r="O37" s="171"/>
      <c r="P37" s="171"/>
      <c r="R37" s="171"/>
      <c r="S37" s="171"/>
      <c r="T37" s="170"/>
    </row>
    <row r="38" spans="2:20" ht="15.75" customHeight="1" x14ac:dyDescent="0.3">
      <c r="B38" s="128" t="s">
        <v>270</v>
      </c>
      <c r="C38" s="182"/>
      <c r="D38" s="182"/>
      <c r="E38" s="182"/>
      <c r="M38" s="224"/>
      <c r="N38" s="171"/>
      <c r="O38" s="171"/>
      <c r="P38" s="171"/>
      <c r="R38" s="171"/>
      <c r="S38" s="171"/>
      <c r="T38" s="170"/>
    </row>
    <row r="39" spans="2:20" ht="15.75" customHeight="1" x14ac:dyDescent="0.3">
      <c r="B39" s="219"/>
      <c r="C39" s="225"/>
      <c r="D39" s="225"/>
      <c r="E39" s="225"/>
      <c r="F39" s="216"/>
      <c r="G39" s="192"/>
      <c r="H39" s="192"/>
      <c r="I39" s="192"/>
      <c r="J39" s="192"/>
      <c r="K39" s="192"/>
      <c r="L39" s="192"/>
      <c r="M39" s="226"/>
      <c r="N39" s="227"/>
      <c r="O39" s="227"/>
      <c r="P39" s="227"/>
      <c r="Q39" s="192"/>
      <c r="R39" s="227"/>
      <c r="S39" s="227"/>
      <c r="T39" s="170"/>
    </row>
    <row r="40" spans="2:20" ht="15.75" customHeight="1" x14ac:dyDescent="0.3">
      <c r="Q40" s="141"/>
      <c r="R40" s="302" t="s">
        <v>256</v>
      </c>
    </row>
    <row r="41" spans="2:20" ht="15.75" customHeight="1" x14ac:dyDescent="0.3">
      <c r="B41" s="188" t="s">
        <v>255</v>
      </c>
      <c r="C41" s="190" t="s">
        <v>2</v>
      </c>
      <c r="D41" s="190"/>
      <c r="E41" s="190"/>
      <c r="F41" s="570" t="s">
        <v>34</v>
      </c>
      <c r="G41" s="190" t="s">
        <v>35</v>
      </c>
      <c r="H41" s="190"/>
      <c r="I41" s="190"/>
      <c r="J41" s="190"/>
      <c r="K41" s="190"/>
      <c r="L41" s="190"/>
      <c r="M41" s="190" t="s">
        <v>36</v>
      </c>
      <c r="N41" s="190" t="s">
        <v>37</v>
      </c>
      <c r="O41" s="192"/>
      <c r="P41" s="192"/>
      <c r="Q41" s="192"/>
      <c r="R41" s="192" t="s">
        <v>81</v>
      </c>
      <c r="S41" s="192"/>
    </row>
    <row r="42" spans="2:20" ht="15.75" customHeight="1" x14ac:dyDescent="0.3">
      <c r="B42" s="194"/>
      <c r="C42" s="146"/>
      <c r="D42" s="146"/>
      <c r="E42" s="146"/>
      <c r="F42" s="571"/>
      <c r="G42" s="146"/>
      <c r="H42" s="146"/>
      <c r="I42" s="146"/>
      <c r="J42" s="146"/>
      <c r="K42" s="146"/>
      <c r="L42" s="146"/>
      <c r="M42" s="146"/>
      <c r="N42" s="146"/>
    </row>
    <row r="43" spans="2:20" ht="15.75" customHeight="1" x14ac:dyDescent="0.3">
      <c r="B43" s="194"/>
      <c r="C43" s="146"/>
      <c r="D43" s="146"/>
      <c r="E43" s="146"/>
      <c r="F43" s="571"/>
      <c r="G43" s="146"/>
      <c r="H43" s="146"/>
      <c r="I43" s="146"/>
      <c r="J43" s="146"/>
      <c r="K43" s="146"/>
      <c r="L43" s="146"/>
      <c r="M43" s="146"/>
      <c r="N43" s="146"/>
    </row>
    <row r="44" spans="2:20" ht="15.75" customHeight="1" x14ac:dyDescent="0.3">
      <c r="B44" s="194"/>
      <c r="C44" s="514"/>
      <c r="D44" s="514"/>
      <c r="E44" s="514"/>
      <c r="F44" s="571"/>
      <c r="G44" s="514"/>
      <c r="H44" s="514"/>
      <c r="I44" s="514"/>
      <c r="J44" s="514"/>
      <c r="K44" s="514"/>
      <c r="L44" s="514"/>
      <c r="M44" s="514"/>
      <c r="N44" s="514"/>
    </row>
    <row r="45" spans="2:20" ht="15.75" customHeight="1" x14ac:dyDescent="0.3">
      <c r="B45" s="194"/>
      <c r="C45" s="514"/>
      <c r="D45" s="514"/>
      <c r="E45" s="514"/>
      <c r="F45" s="571"/>
      <c r="G45" s="514"/>
      <c r="H45" s="514"/>
      <c r="I45" s="514"/>
      <c r="J45" s="514"/>
      <c r="K45" s="514"/>
      <c r="L45" s="514"/>
      <c r="M45" s="514"/>
      <c r="N45" s="514"/>
    </row>
    <row r="46" spans="2:20" ht="15.75" customHeight="1" x14ac:dyDescent="0.3">
      <c r="B46" s="194"/>
      <c r="C46" s="514"/>
      <c r="D46" s="514"/>
      <c r="E46" s="514"/>
      <c r="F46" s="571"/>
      <c r="G46" s="514"/>
      <c r="H46" s="514"/>
      <c r="I46" s="514"/>
      <c r="J46" s="514"/>
      <c r="K46" s="514"/>
      <c r="L46" s="514"/>
      <c r="M46" s="514"/>
      <c r="N46" s="514"/>
    </row>
    <row r="47" spans="2:20" ht="15.75" customHeight="1" x14ac:dyDescent="0.3">
      <c r="B47" s="194"/>
      <c r="C47" s="514"/>
      <c r="D47" s="514"/>
      <c r="E47" s="514"/>
      <c r="F47" s="571"/>
      <c r="G47" s="514"/>
      <c r="H47" s="514"/>
      <c r="I47" s="514"/>
      <c r="J47" s="514"/>
      <c r="K47" s="514"/>
      <c r="L47" s="514"/>
      <c r="M47" s="514"/>
      <c r="N47" s="514"/>
    </row>
    <row r="48" spans="2:20" ht="15.75" customHeight="1" x14ac:dyDescent="0.3">
      <c r="B48" s="194"/>
      <c r="C48" s="146"/>
      <c r="D48" s="146"/>
      <c r="E48" s="146"/>
      <c r="F48" s="571"/>
      <c r="G48" s="146"/>
      <c r="H48" s="146"/>
      <c r="I48" s="146"/>
      <c r="J48" s="146"/>
      <c r="K48" s="146"/>
      <c r="L48" s="146"/>
      <c r="M48" s="146"/>
      <c r="N48" s="146"/>
    </row>
    <row r="49" spans="2:24" ht="15.75" customHeight="1" x14ac:dyDescent="0.3">
      <c r="B49" s="210"/>
      <c r="C49" s="211"/>
      <c r="D49" s="211"/>
      <c r="E49" s="211"/>
      <c r="F49" s="160"/>
      <c r="G49" s="213"/>
      <c r="H49" s="213"/>
      <c r="I49" s="213"/>
      <c r="J49" s="213"/>
      <c r="K49" s="213"/>
      <c r="L49" s="213"/>
      <c r="M49" s="163"/>
      <c r="N49" s="214"/>
      <c r="O49" s="215"/>
      <c r="P49" s="215"/>
      <c r="Q49" s="215"/>
    </row>
    <row r="50" spans="2:24" ht="15.75" customHeight="1" x14ac:dyDescent="0.3">
      <c r="B50" s="210"/>
      <c r="C50" s="211"/>
      <c r="D50" s="211"/>
      <c r="E50" s="211"/>
      <c r="F50" s="160"/>
      <c r="G50" s="213"/>
      <c r="H50" s="213"/>
      <c r="I50" s="213"/>
      <c r="J50" s="213"/>
      <c r="K50" s="213"/>
      <c r="L50" s="213"/>
      <c r="M50" s="163"/>
      <c r="N50" s="214"/>
      <c r="O50" s="215"/>
      <c r="P50" s="215"/>
      <c r="Q50" s="215"/>
    </row>
    <row r="51" spans="2:24" ht="15.75" customHeight="1" x14ac:dyDescent="0.3">
      <c r="B51" s="210"/>
      <c r="C51" s="211"/>
      <c r="D51" s="211"/>
      <c r="E51" s="211"/>
      <c r="F51" s="160"/>
      <c r="G51" s="213"/>
      <c r="H51" s="213"/>
      <c r="I51" s="213"/>
      <c r="J51" s="213"/>
      <c r="K51" s="213"/>
      <c r="L51" s="213"/>
      <c r="M51" s="163"/>
      <c r="N51" s="214"/>
      <c r="O51" s="215"/>
      <c r="P51" s="215"/>
      <c r="Q51" s="215"/>
      <c r="R51" s="144"/>
      <c r="S51" s="144"/>
    </row>
    <row r="52" spans="2:24" ht="15.75" customHeight="1" x14ac:dyDescent="0.3">
      <c r="C52" s="230"/>
      <c r="D52" s="230"/>
      <c r="E52" s="230"/>
      <c r="F52" s="160"/>
      <c r="G52" s="231"/>
      <c r="H52" s="231"/>
      <c r="I52" s="231"/>
      <c r="J52" s="231"/>
      <c r="K52" s="231"/>
      <c r="L52" s="231"/>
      <c r="M52" s="232"/>
      <c r="N52" s="209"/>
      <c r="O52" s="141"/>
      <c r="P52" s="165"/>
      <c r="Q52" s="144"/>
      <c r="R52" s="144"/>
      <c r="S52" s="144"/>
      <c r="T52" s="164"/>
      <c r="V52" s="427" t="s">
        <v>230</v>
      </c>
      <c r="W52" s="171">
        <f>W19</f>
        <v>680085.35999999987</v>
      </c>
      <c r="X52" s="171"/>
    </row>
    <row r="53" spans="2:24" ht="15.75" customHeight="1" x14ac:dyDescent="0.3">
      <c r="C53" s="230"/>
      <c r="D53" s="230"/>
      <c r="E53" s="230"/>
      <c r="F53" s="160"/>
      <c r="G53" s="231"/>
      <c r="H53" s="231"/>
      <c r="I53" s="231"/>
      <c r="J53" s="231"/>
      <c r="K53" s="231"/>
      <c r="L53" s="231"/>
      <c r="M53" s="232"/>
      <c r="N53" s="209"/>
      <c r="O53" s="242"/>
    </row>
    <row r="54" spans="2:24" ht="15.75" customHeight="1" x14ac:dyDescent="0.3">
      <c r="C54" s="230"/>
      <c r="D54" s="230"/>
      <c r="E54" s="230"/>
      <c r="F54" s="160"/>
      <c r="G54" s="231"/>
      <c r="H54" s="231"/>
      <c r="I54" s="231"/>
      <c r="J54" s="231"/>
      <c r="K54" s="231"/>
      <c r="L54" s="231"/>
      <c r="M54" s="232"/>
      <c r="N54" s="233"/>
      <c r="O54" s="234"/>
      <c r="P54" s="234"/>
      <c r="Q54" s="141"/>
    </row>
    <row r="55" spans="2:24" ht="15.75" customHeight="1" x14ac:dyDescent="0.3">
      <c r="B55" s="235"/>
      <c r="C55" s="230"/>
      <c r="D55" s="230"/>
      <c r="E55" s="230"/>
      <c r="F55" s="160"/>
      <c r="G55" s="236"/>
      <c r="H55" s="236"/>
      <c r="I55" s="236"/>
      <c r="J55" s="236"/>
      <c r="K55" s="236"/>
      <c r="L55" s="236"/>
      <c r="M55" s="232"/>
      <c r="N55" s="209"/>
      <c r="O55" s="237"/>
      <c r="P55" s="237"/>
      <c r="Q55" s="141"/>
    </row>
    <row r="56" spans="2:24" ht="15.75" customHeight="1" x14ac:dyDescent="0.3">
      <c r="B56" s="235"/>
      <c r="C56" s="230"/>
      <c r="D56" s="230"/>
      <c r="E56" s="230"/>
      <c r="F56" s="160"/>
      <c r="G56" s="236"/>
      <c r="H56" s="236"/>
      <c r="I56" s="236"/>
      <c r="J56" s="236"/>
      <c r="K56" s="236"/>
      <c r="L56" s="236"/>
      <c r="M56" s="232"/>
      <c r="N56" s="209"/>
      <c r="O56" s="237"/>
      <c r="P56" s="237"/>
      <c r="Q56" s="141"/>
    </row>
    <row r="57" spans="2:24" ht="15.75" customHeight="1" x14ac:dyDescent="0.3">
      <c r="B57" s="235"/>
      <c r="C57" s="230"/>
      <c r="D57" s="230"/>
      <c r="E57" s="230"/>
      <c r="F57" s="160"/>
      <c r="G57" s="236"/>
      <c r="H57" s="236"/>
      <c r="I57" s="236"/>
      <c r="J57" s="236"/>
      <c r="K57" s="236"/>
      <c r="L57" s="236"/>
      <c r="M57" s="232"/>
      <c r="N57" s="209"/>
      <c r="O57" s="237"/>
      <c r="P57" s="237"/>
      <c r="Q57" s="141"/>
    </row>
    <row r="58" spans="2:24" ht="15.75" customHeight="1" x14ac:dyDescent="0.3">
      <c r="B58" s="235"/>
      <c r="C58" s="230"/>
      <c r="D58" s="230"/>
      <c r="E58" s="230"/>
      <c r="F58" s="160"/>
      <c r="G58" s="236"/>
      <c r="H58" s="236"/>
      <c r="I58" s="236"/>
      <c r="J58" s="236"/>
      <c r="K58" s="236"/>
      <c r="L58" s="236"/>
      <c r="M58" s="238"/>
      <c r="N58" s="214"/>
      <c r="O58" s="237"/>
      <c r="P58" s="237"/>
      <c r="Q58" s="141"/>
    </row>
    <row r="59" spans="2:24" ht="15.75" customHeight="1" x14ac:dyDescent="0.3"/>
    <row r="60" spans="2:24" ht="15.75" customHeight="1" x14ac:dyDescent="0.3">
      <c r="F60" s="145"/>
      <c r="G60" s="240"/>
      <c r="H60" s="240"/>
      <c r="I60" s="240"/>
      <c r="J60" s="240"/>
      <c r="K60" s="240"/>
      <c r="L60" s="240"/>
      <c r="W60" s="171"/>
    </row>
    <row r="61" spans="2:24" ht="15.75" customHeight="1" x14ac:dyDescent="0.3"/>
    <row r="62" spans="2:24" ht="15.75" customHeight="1" x14ac:dyDescent="0.3"/>
    <row r="63" spans="2:24" ht="15.75" customHeight="1" x14ac:dyDescent="0.3"/>
    <row r="64" spans="2:24" ht="15.75" customHeight="1" x14ac:dyDescent="0.3"/>
    <row r="65" ht="15.75" customHeight="1" x14ac:dyDescent="0.3"/>
    <row r="66" ht="15.75" customHeight="1" x14ac:dyDescent="0.3"/>
    <row r="67" ht="15.75" customHeight="1" x14ac:dyDescent="0.3"/>
  </sheetData>
  <mergeCells count="7">
    <mergeCell ref="U4:W4"/>
    <mergeCell ref="U5:W5"/>
    <mergeCell ref="B37:I37"/>
    <mergeCell ref="B28:G28"/>
    <mergeCell ref="B23:F23"/>
    <mergeCell ref="B25:F25"/>
    <mergeCell ref="B27:G27"/>
  </mergeCells>
  <conditionalFormatting sqref="A7:P7 A10:P18 A9:E9 G9:P9 R7:S18 U7:Y18 N8:P8">
    <cfRule type="expression" dxfId="106" priority="6">
      <formula>MOD(ROW(),2)=0</formula>
    </cfRule>
  </conditionalFormatting>
  <conditionalFormatting sqref="F9">
    <cfRule type="expression" dxfId="105" priority="5">
      <formula>MOD(ROW(),2)=0</formula>
    </cfRule>
  </conditionalFormatting>
  <conditionalFormatting sqref="A8">
    <cfRule type="expression" dxfId="104" priority="4">
      <formula>MOD(ROW(),2)=0</formula>
    </cfRule>
  </conditionalFormatting>
  <conditionalFormatting sqref="B8:E8 J8:M8 G8">
    <cfRule type="expression" dxfId="103" priority="3">
      <formula>MOD(ROW(),2)=0</formula>
    </cfRule>
  </conditionalFormatting>
  <conditionalFormatting sqref="H8:I8">
    <cfRule type="expression" dxfId="102" priority="2">
      <formula>MOD(ROW(),2)=0</formula>
    </cfRule>
  </conditionalFormatting>
  <conditionalFormatting sqref="F8">
    <cfRule type="expression" dxfId="101" priority="1">
      <formula>MOD(ROW(),2)=0</formula>
    </cfRule>
  </conditionalFormatting>
  <hyperlinks>
    <hyperlink ref="B28" r:id="rId1" xr:uid="{00000000-0004-0000-1D00-000000000000}"/>
  </hyperlinks>
  <printOptions horizontalCentered="1" gridLines="1"/>
  <pageMargins left="0" right="0" top="0.75" bottom="0.75" header="0.3" footer="0.3"/>
  <pageSetup scale="54" orientation="landscape" horizontalDpi="1200" verticalDpi="1200"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CCFFCC"/>
    <pageSetUpPr fitToPage="1"/>
  </sheetPr>
  <dimension ref="A1:Z67"/>
  <sheetViews>
    <sheetView showGridLines="0" zoomScale="80" zoomScaleNormal="80" workbookViewId="0">
      <pane xSplit="2" ySplit="6" topLeftCell="J7" activePane="bottomRight" state="frozen"/>
      <selection pane="topRight" activeCell="C1" sqref="C1"/>
      <selection pane="bottomLeft" activeCell="A7" sqref="A7"/>
      <selection pane="bottomRight" activeCell="W21" sqref="W21"/>
    </sheetView>
  </sheetViews>
  <sheetFormatPr defaultColWidth="9.109375" defaultRowHeight="14.4" x14ac:dyDescent="0.3"/>
  <cols>
    <col min="1" max="1" width="7.88671875" style="135" customWidth="1"/>
    <col min="2" max="2" width="70.6640625" style="135" bestFit="1" customWidth="1"/>
    <col min="3" max="3" width="48.5546875" style="135" bestFit="1" customWidth="1"/>
    <col min="4" max="4" width="14.33203125" style="135" customWidth="1"/>
    <col min="5" max="5" width="8.88671875" style="135" customWidth="1"/>
    <col min="6" max="6" width="19.44140625" style="137" customWidth="1"/>
    <col min="7" max="7" width="23" style="135" customWidth="1"/>
    <col min="8" max="8" width="12.6640625" style="135" customWidth="1"/>
    <col min="9" max="10" width="13" style="135" customWidth="1"/>
    <col min="11" max="11" width="19.88671875" style="135" bestFit="1" customWidth="1"/>
    <col min="12" max="12" width="15.88671875" style="135" bestFit="1" customWidth="1"/>
    <col min="13" max="13" width="19.33203125" style="135" customWidth="1"/>
    <col min="14" max="14" width="15.88671875" style="135" bestFit="1" customWidth="1"/>
    <col min="15" max="15" width="12.88671875" style="135" bestFit="1" customWidth="1"/>
    <col min="16" max="16" width="15.88671875" style="135" bestFit="1" customWidth="1"/>
    <col min="17" max="17" width="3.109375" style="135" customWidth="1"/>
    <col min="18" max="18" width="15.88671875" style="135" customWidth="1"/>
    <col min="19" max="19" width="16.109375" style="135" customWidth="1"/>
    <col min="20" max="20" width="3.6640625" style="135" customWidth="1"/>
    <col min="21" max="21" width="15.109375" style="135" bestFit="1" customWidth="1"/>
    <col min="22" max="22" width="14.88671875" style="135" bestFit="1" customWidth="1"/>
    <col min="23" max="23" width="15.109375" style="135" bestFit="1" customWidth="1"/>
    <col min="24" max="24" width="14.33203125" style="135" customWidth="1"/>
    <col min="25" max="25" width="16.5546875" style="135" customWidth="1"/>
    <col min="26" max="16384" width="9.109375" style="135"/>
  </cols>
  <sheetData>
    <row r="1" spans="1:26" ht="15.75" customHeight="1" x14ac:dyDescent="0.3">
      <c r="A1" s="132" t="s">
        <v>24</v>
      </c>
      <c r="T1" s="141"/>
    </row>
    <row r="2" spans="1:26" ht="15.75" customHeight="1" x14ac:dyDescent="0.3">
      <c r="A2" s="138" t="str">
        <f>'#4001 Renaissance CS @ Well'!A2</f>
        <v>Federal Grant Allocations/Reimbursements as of: 03/31/2024</v>
      </c>
      <c r="B2" s="199"/>
      <c r="N2" s="140"/>
      <c r="O2" s="140"/>
      <c r="Q2" s="141"/>
      <c r="R2" s="141"/>
      <c r="S2" s="141"/>
      <c r="T2" s="141"/>
    </row>
    <row r="3" spans="1:26" ht="15.75" customHeight="1" x14ac:dyDescent="0.3">
      <c r="A3" s="142" t="s">
        <v>63</v>
      </c>
      <c r="B3" s="132"/>
      <c r="D3" s="132"/>
      <c r="E3" s="132"/>
      <c r="F3" s="131"/>
      <c r="Q3" s="141"/>
      <c r="R3" s="141"/>
      <c r="S3" s="141"/>
      <c r="T3" s="141"/>
      <c r="U3" s="136"/>
      <c r="V3" s="143"/>
    </row>
    <row r="4" spans="1:26" ht="15.75" customHeight="1" x14ac:dyDescent="0.3">
      <c r="A4" s="132" t="s">
        <v>143</v>
      </c>
      <c r="N4" s="145"/>
      <c r="O4" s="145"/>
      <c r="P4" s="145"/>
      <c r="Q4" s="146"/>
      <c r="R4" s="141"/>
      <c r="S4" s="141"/>
      <c r="T4" s="146"/>
      <c r="U4" s="594" t="s">
        <v>263</v>
      </c>
      <c r="V4" s="594"/>
      <c r="W4" s="594"/>
      <c r="X4" s="148"/>
      <c r="Y4" s="147"/>
    </row>
    <row r="5" spans="1:26" ht="15" thickBot="1" x14ac:dyDescent="0.35">
      <c r="H5" s="148"/>
      <c r="I5" s="148"/>
      <c r="N5" s="145"/>
      <c r="O5" s="145"/>
      <c r="P5" s="145"/>
      <c r="Q5" s="146"/>
      <c r="R5" s="150"/>
      <c r="S5" s="150"/>
      <c r="T5" s="146"/>
      <c r="U5" s="597"/>
      <c r="V5" s="597"/>
      <c r="W5" s="597"/>
      <c r="X5" s="146"/>
      <c r="Y5" s="151"/>
    </row>
    <row r="6" spans="1:26" s="202" customFormat="1" ht="85.5" customHeight="1"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420" t="s">
        <v>220</v>
      </c>
      <c r="O6" s="420" t="s">
        <v>221</v>
      </c>
      <c r="P6" s="420" t="s">
        <v>222</v>
      </c>
      <c r="Q6" s="201"/>
      <c r="R6" s="154" t="s">
        <v>264</v>
      </c>
      <c r="S6" s="155" t="s">
        <v>265</v>
      </c>
      <c r="T6" s="201"/>
      <c r="U6" s="156" t="s">
        <v>223</v>
      </c>
      <c r="V6" s="157" t="s">
        <v>251</v>
      </c>
      <c r="W6" s="158" t="s">
        <v>252</v>
      </c>
      <c r="X6" s="419" t="s">
        <v>249</v>
      </c>
      <c r="Y6" s="255" t="str">
        <f>'#4001 Renaissance CS @ Well'!Y6</f>
        <v>Available Budget as of 03/31/2024</v>
      </c>
    </row>
    <row r="7" spans="1:26" ht="15.75" customHeight="1" x14ac:dyDescent="0.3">
      <c r="A7" s="137">
        <v>4201</v>
      </c>
      <c r="B7" s="135" t="s">
        <v>243</v>
      </c>
      <c r="C7" s="371" t="s">
        <v>95</v>
      </c>
      <c r="D7" s="182" t="s">
        <v>273</v>
      </c>
      <c r="E7" s="182" t="s">
        <v>266</v>
      </c>
      <c r="F7" s="137" t="s">
        <v>267</v>
      </c>
      <c r="G7" s="137" t="s">
        <v>7</v>
      </c>
      <c r="H7" s="296">
        <v>2.3E-2</v>
      </c>
      <c r="I7" s="296">
        <v>0.1265</v>
      </c>
      <c r="J7" s="169">
        <v>45473</v>
      </c>
      <c r="K7" s="169">
        <v>45474</v>
      </c>
      <c r="L7" s="169">
        <v>45108</v>
      </c>
      <c r="M7" s="137" t="s">
        <v>268</v>
      </c>
      <c r="N7" s="424">
        <v>370305.25</v>
      </c>
      <c r="O7" s="390"/>
      <c r="P7" s="377">
        <f t="shared" ref="P7:P18" si="0">N7+O7</f>
        <v>370305.25</v>
      </c>
      <c r="Q7" s="421"/>
      <c r="R7" s="389">
        <v>0</v>
      </c>
      <c r="S7" s="377">
        <f>P7-R7</f>
        <v>370305.25</v>
      </c>
      <c r="T7" s="175"/>
      <c r="U7" s="375">
        <v>0</v>
      </c>
      <c r="V7" s="376"/>
      <c r="W7" s="376">
        <f>U7+V7</f>
        <v>0</v>
      </c>
      <c r="X7" s="474"/>
      <c r="Y7" s="465">
        <f>S7-W7</f>
        <v>370305.25</v>
      </c>
    </row>
    <row r="8" spans="1:26" ht="15.75" customHeight="1" x14ac:dyDescent="0.3">
      <c r="A8" s="160">
        <v>4228</v>
      </c>
      <c r="B8" s="135" t="s">
        <v>353</v>
      </c>
      <c r="C8" s="563" t="s">
        <v>354</v>
      </c>
      <c r="D8" s="137" t="s">
        <v>355</v>
      </c>
      <c r="E8" s="137" t="s">
        <v>342</v>
      </c>
      <c r="F8" s="169" t="s">
        <v>356</v>
      </c>
      <c r="G8" s="235" t="s">
        <v>7</v>
      </c>
      <c r="H8" s="296">
        <v>2.3E-2</v>
      </c>
      <c r="I8" s="296">
        <v>0.1265</v>
      </c>
      <c r="J8" s="169">
        <v>45565</v>
      </c>
      <c r="K8" s="169">
        <v>45566</v>
      </c>
      <c r="L8" s="169">
        <v>45314</v>
      </c>
      <c r="M8" s="137" t="s">
        <v>357</v>
      </c>
      <c r="N8" s="584">
        <v>31524.12</v>
      </c>
      <c r="O8" s="393"/>
      <c r="P8" s="365">
        <f>N8+O8</f>
        <v>31524.12</v>
      </c>
      <c r="Q8" s="421"/>
      <c r="R8" s="519"/>
      <c r="S8" s="365">
        <f>P8-R8</f>
        <v>31524.12</v>
      </c>
      <c r="T8" s="175"/>
      <c r="U8" s="508"/>
      <c r="V8" s="364"/>
      <c r="W8" s="364"/>
      <c r="X8" s="452"/>
      <c r="Y8" s="428">
        <f>S8-X8</f>
        <v>31524.12</v>
      </c>
    </row>
    <row r="9" spans="1:26" ht="15.75" customHeight="1" x14ac:dyDescent="0.3">
      <c r="A9" s="137">
        <v>4426</v>
      </c>
      <c r="B9" s="135" t="s">
        <v>240</v>
      </c>
      <c r="C9" s="289" t="s">
        <v>232</v>
      </c>
      <c r="D9" s="137" t="s">
        <v>175</v>
      </c>
      <c r="E9" s="137" t="s">
        <v>217</v>
      </c>
      <c r="F9" s="137" t="s">
        <v>176</v>
      </c>
      <c r="G9" s="137" t="s">
        <v>7</v>
      </c>
      <c r="H9" s="296">
        <v>0.05</v>
      </c>
      <c r="I9" s="296">
        <v>0.1265</v>
      </c>
      <c r="J9" s="169">
        <v>45199</v>
      </c>
      <c r="K9" s="169">
        <v>45199</v>
      </c>
      <c r="L9" s="169">
        <v>44201</v>
      </c>
      <c r="M9" s="137" t="s">
        <v>178</v>
      </c>
      <c r="N9" s="363">
        <v>448391.5</v>
      </c>
      <c r="O9" s="364"/>
      <c r="P9" s="365">
        <f t="shared" si="0"/>
        <v>448391.5</v>
      </c>
      <c r="Q9" s="130"/>
      <c r="R9" s="378"/>
      <c r="S9" s="365">
        <f t="shared" ref="S9:S18" si="1">P9-R9</f>
        <v>448391.5</v>
      </c>
      <c r="T9" s="175"/>
      <c r="U9" s="378">
        <v>448391.5</v>
      </c>
      <c r="V9" s="364"/>
      <c r="W9" s="364">
        <f t="shared" ref="W9:W18" si="2">V9+U9</f>
        <v>448391.5</v>
      </c>
      <c r="X9" s="452"/>
      <c r="Y9" s="428">
        <f t="shared" ref="Y9:Y17" si="3">S9-W9</f>
        <v>0</v>
      </c>
      <c r="Z9" s="135" t="s">
        <v>326</v>
      </c>
    </row>
    <row r="10" spans="1:26" ht="15.75" customHeight="1" x14ac:dyDescent="0.3">
      <c r="A10" s="137">
        <v>4427</v>
      </c>
      <c r="B10" s="135" t="s">
        <v>181</v>
      </c>
      <c r="C10" s="289" t="s">
        <v>232</v>
      </c>
      <c r="D10" s="137" t="s">
        <v>175</v>
      </c>
      <c r="E10" s="137" t="s">
        <v>216</v>
      </c>
      <c r="F10" s="137" t="s">
        <v>183</v>
      </c>
      <c r="G10" s="137" t="s">
        <v>7</v>
      </c>
      <c r="H10" s="296">
        <v>0.05</v>
      </c>
      <c r="I10" s="296">
        <v>0.1265</v>
      </c>
      <c r="J10" s="169">
        <v>45199</v>
      </c>
      <c r="K10" s="169">
        <v>45199</v>
      </c>
      <c r="L10" s="169">
        <v>44201</v>
      </c>
      <c r="M10" s="137" t="s">
        <v>179</v>
      </c>
      <c r="N10" s="363">
        <v>51175.12</v>
      </c>
      <c r="O10" s="364"/>
      <c r="P10" s="365">
        <f t="shared" si="0"/>
        <v>51175.12</v>
      </c>
      <c r="Q10" s="130"/>
      <c r="R10" s="378">
        <v>13993.88</v>
      </c>
      <c r="S10" s="365">
        <f t="shared" si="1"/>
        <v>37181.240000000005</v>
      </c>
      <c r="T10" s="175"/>
      <c r="U10" s="378">
        <v>37181.24</v>
      </c>
      <c r="V10" s="364"/>
      <c r="W10" s="364">
        <f t="shared" si="2"/>
        <v>37181.24</v>
      </c>
      <c r="X10" s="452"/>
      <c r="Y10" s="428">
        <f t="shared" si="3"/>
        <v>0</v>
      </c>
      <c r="Z10" s="135" t="s">
        <v>326</v>
      </c>
    </row>
    <row r="11" spans="1:26" ht="15.75" customHeight="1" x14ac:dyDescent="0.3">
      <c r="A11" s="137">
        <v>4428</v>
      </c>
      <c r="B11" s="135" t="s">
        <v>191</v>
      </c>
      <c r="C11" s="289" t="s">
        <v>232</v>
      </c>
      <c r="D11" s="137" t="s">
        <v>175</v>
      </c>
      <c r="E11" s="137" t="s">
        <v>210</v>
      </c>
      <c r="F11" s="137" t="s">
        <v>192</v>
      </c>
      <c r="G11" s="137" t="s">
        <v>7</v>
      </c>
      <c r="H11" s="296">
        <v>0.05</v>
      </c>
      <c r="I11" s="296">
        <v>0.1265</v>
      </c>
      <c r="J11" s="169">
        <v>45199</v>
      </c>
      <c r="K11" s="169">
        <v>45199</v>
      </c>
      <c r="L11" s="169">
        <v>44201</v>
      </c>
      <c r="M11" s="137" t="s">
        <v>201</v>
      </c>
      <c r="N11" s="363">
        <v>32851.82</v>
      </c>
      <c r="O11" s="364"/>
      <c r="P11" s="365">
        <f t="shared" si="0"/>
        <v>32851.82</v>
      </c>
      <c r="Q11" s="130"/>
      <c r="R11" s="378"/>
      <c r="S11" s="365">
        <f t="shared" si="1"/>
        <v>32851.82</v>
      </c>
      <c r="T11" s="175"/>
      <c r="U11" s="378"/>
      <c r="V11" s="364"/>
      <c r="W11" s="364">
        <f t="shared" si="2"/>
        <v>0</v>
      </c>
      <c r="X11" s="452"/>
      <c r="Y11" s="428">
        <v>0</v>
      </c>
      <c r="Z11" s="135" t="s">
        <v>326</v>
      </c>
    </row>
    <row r="12" spans="1:26" ht="15.75" customHeight="1" x14ac:dyDescent="0.3">
      <c r="A12" s="137">
        <v>4429</v>
      </c>
      <c r="B12" s="135" t="s">
        <v>343</v>
      </c>
      <c r="C12" s="289" t="s">
        <v>232</v>
      </c>
      <c r="D12" s="137" t="s">
        <v>175</v>
      </c>
      <c r="E12" s="137" t="s">
        <v>215</v>
      </c>
      <c r="F12" s="137" t="s">
        <v>190</v>
      </c>
      <c r="G12" s="137" t="s">
        <v>7</v>
      </c>
      <c r="H12" s="296">
        <v>0.05</v>
      </c>
      <c r="I12" s="296">
        <v>0.1265</v>
      </c>
      <c r="J12" s="169">
        <v>45199</v>
      </c>
      <c r="K12" s="169">
        <v>45199</v>
      </c>
      <c r="L12" s="169">
        <v>44201</v>
      </c>
      <c r="M12" s="137" t="s">
        <v>200</v>
      </c>
      <c r="N12" s="363">
        <v>4126.3900000000003</v>
      </c>
      <c r="O12" s="364"/>
      <c r="P12" s="365">
        <f t="shared" si="0"/>
        <v>4126.3900000000003</v>
      </c>
      <c r="Q12" s="130"/>
      <c r="R12" s="378"/>
      <c r="S12" s="365">
        <f t="shared" si="1"/>
        <v>4126.3900000000003</v>
      </c>
      <c r="T12" s="175"/>
      <c r="U12" s="378"/>
      <c r="V12" s="364"/>
      <c r="W12" s="364">
        <f t="shared" si="2"/>
        <v>0</v>
      </c>
      <c r="X12" s="452"/>
      <c r="Y12" s="428">
        <v>0</v>
      </c>
      <c r="Z12" s="147" t="s">
        <v>326</v>
      </c>
    </row>
    <row r="13" spans="1:26" ht="15.75" customHeight="1" x14ac:dyDescent="0.3">
      <c r="A13" s="137" t="s">
        <v>313</v>
      </c>
      <c r="B13" s="135" t="s">
        <v>297</v>
      </c>
      <c r="C13" s="526" t="s">
        <v>185</v>
      </c>
      <c r="D13" s="137" t="s">
        <v>186</v>
      </c>
      <c r="E13" s="137" t="s">
        <v>275</v>
      </c>
      <c r="F13" s="137" t="s">
        <v>276</v>
      </c>
      <c r="G13" s="137" t="s">
        <v>7</v>
      </c>
      <c r="H13" s="296">
        <v>0.05</v>
      </c>
      <c r="I13" s="296">
        <v>0.1265</v>
      </c>
      <c r="J13" s="169">
        <v>45565</v>
      </c>
      <c r="K13" s="169">
        <v>45565</v>
      </c>
      <c r="L13" s="169">
        <v>44279</v>
      </c>
      <c r="M13" s="137" t="s">
        <v>188</v>
      </c>
      <c r="N13" s="363">
        <v>438287.51</v>
      </c>
      <c r="O13" s="364">
        <v>68.66</v>
      </c>
      <c r="P13" s="365">
        <f t="shared" si="0"/>
        <v>438356.17</v>
      </c>
      <c r="Q13" s="527"/>
      <c r="R13" s="378"/>
      <c r="S13" s="365">
        <f t="shared" si="1"/>
        <v>438356.17</v>
      </c>
      <c r="T13" s="175"/>
      <c r="U13" s="378">
        <v>98315</v>
      </c>
      <c r="V13" s="364"/>
      <c r="W13" s="364">
        <f t="shared" si="2"/>
        <v>98315</v>
      </c>
      <c r="X13" s="452"/>
      <c r="Y13" s="428">
        <f t="shared" si="3"/>
        <v>340041.17</v>
      </c>
    </row>
    <row r="14" spans="1:26" ht="15.75" customHeight="1" x14ac:dyDescent="0.3">
      <c r="A14" s="137" t="s">
        <v>305</v>
      </c>
      <c r="B14" s="135" t="s">
        <v>299</v>
      </c>
      <c r="C14" s="526" t="s">
        <v>185</v>
      </c>
      <c r="D14" s="137" t="s">
        <v>186</v>
      </c>
      <c r="E14" s="137" t="s">
        <v>279</v>
      </c>
      <c r="F14" s="137" t="s">
        <v>278</v>
      </c>
      <c r="G14" s="137" t="s">
        <v>7</v>
      </c>
      <c r="H14" s="296">
        <v>0.05</v>
      </c>
      <c r="I14" s="296">
        <v>0.1265</v>
      </c>
      <c r="J14" s="169">
        <v>45565</v>
      </c>
      <c r="K14" s="169">
        <v>45565</v>
      </c>
      <c r="L14" s="169">
        <v>44279</v>
      </c>
      <c r="M14" s="137" t="s">
        <v>280</v>
      </c>
      <c r="N14" s="363">
        <v>11110.22</v>
      </c>
      <c r="O14" s="364"/>
      <c r="P14" s="365">
        <f t="shared" si="0"/>
        <v>11110.22</v>
      </c>
      <c r="Q14" s="527"/>
      <c r="R14" s="378"/>
      <c r="S14" s="365">
        <f t="shared" si="1"/>
        <v>11110.22</v>
      </c>
      <c r="T14" s="175"/>
      <c r="U14" s="378"/>
      <c r="V14" s="364"/>
      <c r="W14" s="364">
        <f t="shared" si="2"/>
        <v>0</v>
      </c>
      <c r="X14" s="452"/>
      <c r="Y14" s="428">
        <f t="shared" si="3"/>
        <v>11110.22</v>
      </c>
    </row>
    <row r="15" spans="1:26" ht="15.75" customHeight="1" x14ac:dyDescent="0.3">
      <c r="A15" s="137" t="s">
        <v>306</v>
      </c>
      <c r="B15" s="135" t="s">
        <v>212</v>
      </c>
      <c r="C15" s="526" t="s">
        <v>185</v>
      </c>
      <c r="D15" s="137" t="s">
        <v>186</v>
      </c>
      <c r="E15" s="137" t="s">
        <v>213</v>
      </c>
      <c r="F15" s="137" t="s">
        <v>187</v>
      </c>
      <c r="G15" s="137" t="s">
        <v>7</v>
      </c>
      <c r="H15" s="296">
        <v>0.05</v>
      </c>
      <c r="I15" s="296">
        <v>0.1265</v>
      </c>
      <c r="J15" s="169">
        <v>45565</v>
      </c>
      <c r="K15" s="169">
        <v>45565</v>
      </c>
      <c r="L15" s="169">
        <v>44279</v>
      </c>
      <c r="M15" s="137" t="s">
        <v>188</v>
      </c>
      <c r="N15" s="363">
        <v>1753150.03</v>
      </c>
      <c r="O15" s="364">
        <v>274.63</v>
      </c>
      <c r="P15" s="365">
        <f t="shared" si="0"/>
        <v>1753424.66</v>
      </c>
      <c r="Q15" s="527"/>
      <c r="R15" s="378"/>
      <c r="S15" s="365">
        <f t="shared" si="1"/>
        <v>1753424.66</v>
      </c>
      <c r="T15" s="175"/>
      <c r="U15" s="378">
        <v>490603.2</v>
      </c>
      <c r="V15" s="364"/>
      <c r="W15" s="364">
        <f t="shared" si="2"/>
        <v>490603.2</v>
      </c>
      <c r="X15" s="452"/>
      <c r="Y15" s="428">
        <f t="shared" si="3"/>
        <v>1262821.46</v>
      </c>
    </row>
    <row r="16" spans="1:26" ht="15.75" customHeight="1" x14ac:dyDescent="0.3">
      <c r="A16" s="137" t="s">
        <v>307</v>
      </c>
      <c r="B16" s="135" t="s">
        <v>300</v>
      </c>
      <c r="C16" s="526" t="s">
        <v>185</v>
      </c>
      <c r="D16" s="137" t="s">
        <v>186</v>
      </c>
      <c r="E16" s="137" t="s">
        <v>281</v>
      </c>
      <c r="F16" s="137" t="s">
        <v>282</v>
      </c>
      <c r="G16" s="137" t="s">
        <v>7</v>
      </c>
      <c r="H16" s="296">
        <v>0.05</v>
      </c>
      <c r="I16" s="296">
        <v>0.1265</v>
      </c>
      <c r="J16" s="169">
        <v>45565</v>
      </c>
      <c r="K16" s="169">
        <v>45565</v>
      </c>
      <c r="L16" s="169">
        <v>44279</v>
      </c>
      <c r="M16" s="137" t="s">
        <v>283</v>
      </c>
      <c r="N16" s="363">
        <v>12460.82</v>
      </c>
      <c r="O16" s="364"/>
      <c r="P16" s="365">
        <f t="shared" si="0"/>
        <v>12460.82</v>
      </c>
      <c r="Q16" s="527"/>
      <c r="R16" s="378"/>
      <c r="S16" s="365">
        <f t="shared" si="1"/>
        <v>12460.82</v>
      </c>
      <c r="T16" s="175"/>
      <c r="U16" s="378"/>
      <c r="V16" s="364"/>
      <c r="W16" s="364">
        <f t="shared" si="2"/>
        <v>0</v>
      </c>
      <c r="X16" s="452"/>
      <c r="Y16" s="428">
        <f t="shared" si="3"/>
        <v>12460.82</v>
      </c>
    </row>
    <row r="17" spans="1:26" ht="15.75" customHeight="1" x14ac:dyDescent="0.3">
      <c r="A17" s="137" t="s">
        <v>309</v>
      </c>
      <c r="B17" s="135" t="s">
        <v>302</v>
      </c>
      <c r="C17" s="526" t="s">
        <v>185</v>
      </c>
      <c r="D17" s="137" t="s">
        <v>186</v>
      </c>
      <c r="E17" s="137" t="s">
        <v>287</v>
      </c>
      <c r="F17" s="137" t="s">
        <v>288</v>
      </c>
      <c r="G17" s="137" t="s">
        <v>7</v>
      </c>
      <c r="H17" s="296">
        <v>0.05</v>
      </c>
      <c r="I17" s="296">
        <v>0.1265</v>
      </c>
      <c r="J17" s="169">
        <v>45565</v>
      </c>
      <c r="K17" s="169">
        <v>45565</v>
      </c>
      <c r="L17" s="169">
        <v>44279</v>
      </c>
      <c r="M17" s="137" t="s">
        <v>289</v>
      </c>
      <c r="N17" s="363">
        <v>62053.26</v>
      </c>
      <c r="O17" s="364"/>
      <c r="P17" s="365">
        <f t="shared" si="0"/>
        <v>62053.26</v>
      </c>
      <c r="Q17" s="527"/>
      <c r="R17" s="378"/>
      <c r="S17" s="365">
        <f t="shared" si="1"/>
        <v>62053.26</v>
      </c>
      <c r="T17" s="175"/>
      <c r="U17" s="378"/>
      <c r="V17" s="364"/>
      <c r="W17" s="364">
        <f t="shared" si="2"/>
        <v>0</v>
      </c>
      <c r="X17" s="452"/>
      <c r="Y17" s="428">
        <f t="shared" si="3"/>
        <v>62053.26</v>
      </c>
    </row>
    <row r="18" spans="1:26" ht="15.75" customHeight="1" x14ac:dyDescent="0.3">
      <c r="A18" s="137">
        <v>4464</v>
      </c>
      <c r="B18" s="135" t="s">
        <v>233</v>
      </c>
      <c r="C18" s="289" t="s">
        <v>235</v>
      </c>
      <c r="D18" s="137" t="s">
        <v>175</v>
      </c>
      <c r="E18" s="137" t="s">
        <v>225</v>
      </c>
      <c r="F18" s="137" t="s">
        <v>226</v>
      </c>
      <c r="G18" s="137" t="s">
        <v>7</v>
      </c>
      <c r="H18" s="296">
        <v>0.05</v>
      </c>
      <c r="I18" s="296">
        <v>0.1265</v>
      </c>
      <c r="J18" s="169">
        <v>45199</v>
      </c>
      <c r="K18" s="169">
        <v>45199</v>
      </c>
      <c r="L18" s="169">
        <v>44201</v>
      </c>
      <c r="M18" s="137" t="s">
        <v>234</v>
      </c>
      <c r="N18" s="379">
        <v>88107.88</v>
      </c>
      <c r="O18" s="401">
        <v>0</v>
      </c>
      <c r="P18" s="365">
        <f t="shared" si="0"/>
        <v>88107.88</v>
      </c>
      <c r="Q18" s="421"/>
      <c r="R18" s="403"/>
      <c r="S18" s="365">
        <f t="shared" si="1"/>
        <v>88107.88</v>
      </c>
      <c r="T18" s="175"/>
      <c r="U18" s="409">
        <v>77735.539999999994</v>
      </c>
      <c r="V18" s="380"/>
      <c r="W18" s="364">
        <f t="shared" si="2"/>
        <v>77735.539999999994</v>
      </c>
      <c r="X18" s="453"/>
      <c r="Y18" s="428">
        <v>0</v>
      </c>
      <c r="Z18" s="135" t="s">
        <v>326</v>
      </c>
    </row>
    <row r="19" spans="1:26" ht="15.75" customHeight="1" thickBot="1" x14ac:dyDescent="0.35">
      <c r="B19" s="141"/>
      <c r="C19" s="182"/>
      <c r="D19" s="182"/>
      <c r="E19" s="182"/>
      <c r="M19" s="224" t="s">
        <v>38</v>
      </c>
      <c r="N19" s="366">
        <f>SUM(N7:N18)</f>
        <v>3303543.9199999995</v>
      </c>
      <c r="O19" s="367">
        <f>SUM(O7:O18)</f>
        <v>343.28999999999996</v>
      </c>
      <c r="P19" s="368">
        <f>SUM(P7:P18)</f>
        <v>3303887.2099999995</v>
      </c>
      <c r="Q19" s="130"/>
      <c r="R19" s="366">
        <f>SUM(R7:R18)</f>
        <v>13993.88</v>
      </c>
      <c r="S19" s="368">
        <f>SUM(S7:S18)</f>
        <v>3289893.3299999996</v>
      </c>
      <c r="T19" s="130"/>
      <c r="U19" s="366">
        <f>SUM(U7:U18)</f>
        <v>1152226.48</v>
      </c>
      <c r="V19" s="367">
        <f>SUM(V7:V18)</f>
        <v>0</v>
      </c>
      <c r="W19" s="367">
        <f>SUM(W7:W18)</f>
        <v>1152226.48</v>
      </c>
      <c r="X19" s="467">
        <f>SUM(X7:X18)</f>
        <v>0</v>
      </c>
      <c r="Y19" s="457">
        <f>SUM(Y7:Y18)</f>
        <v>2090316.3</v>
      </c>
    </row>
    <row r="20" spans="1:26" ht="15.75" customHeight="1" thickTop="1" x14ac:dyDescent="0.3">
      <c r="B20" s="141"/>
      <c r="C20" s="182"/>
      <c r="D20" s="182"/>
      <c r="E20" s="182"/>
      <c r="M20" s="224"/>
      <c r="N20" s="171"/>
      <c r="O20" s="171"/>
      <c r="P20" s="171"/>
      <c r="R20" s="171"/>
      <c r="S20" s="171"/>
      <c r="T20" s="170"/>
      <c r="U20" s="141"/>
    </row>
    <row r="21" spans="1:26" ht="15.75" customHeight="1" x14ac:dyDescent="0.3">
      <c r="B21" s="132" t="s">
        <v>111</v>
      </c>
      <c r="C21" s="182"/>
      <c r="D21" s="182"/>
      <c r="E21" s="182"/>
      <c r="M21" s="224"/>
      <c r="N21" s="171"/>
      <c r="O21" s="171"/>
      <c r="P21" s="171"/>
      <c r="R21" s="175"/>
      <c r="S21" s="175"/>
      <c r="T21" s="175"/>
      <c r="U21" s="175"/>
    </row>
    <row r="22" spans="1:26" ht="15.75" customHeight="1" x14ac:dyDescent="0.3">
      <c r="B22" s="596" t="s">
        <v>253</v>
      </c>
      <c r="C22" s="596"/>
      <c r="D22" s="596"/>
      <c r="E22" s="596"/>
      <c r="F22" s="596"/>
      <c r="M22" s="224"/>
      <c r="N22" s="171"/>
      <c r="O22" s="171"/>
      <c r="P22" s="171"/>
      <c r="R22" s="175"/>
      <c r="S22" s="175"/>
      <c r="T22" s="175"/>
      <c r="U22" s="175"/>
    </row>
    <row r="23" spans="1:26" ht="15.75" customHeight="1" x14ac:dyDescent="0.3">
      <c r="C23" s="182"/>
      <c r="D23" s="182"/>
      <c r="E23" s="182"/>
      <c r="M23" s="224"/>
      <c r="N23" s="171"/>
      <c r="O23" s="171"/>
      <c r="P23" s="171"/>
      <c r="R23" s="175"/>
      <c r="S23" s="175"/>
      <c r="T23" s="175"/>
      <c r="U23" s="175"/>
    </row>
    <row r="24" spans="1:26" ht="15.75" customHeight="1" x14ac:dyDescent="0.3">
      <c r="B24" s="596" t="s">
        <v>115</v>
      </c>
      <c r="C24" s="596"/>
      <c r="D24" s="596"/>
      <c r="E24" s="596"/>
      <c r="F24" s="596"/>
      <c r="M24" s="224"/>
      <c r="N24" s="171"/>
      <c r="O24" s="171"/>
      <c r="P24" s="171"/>
      <c r="R24" s="175"/>
      <c r="S24" s="175"/>
      <c r="T24" s="175"/>
      <c r="U24" s="175"/>
    </row>
    <row r="25" spans="1:26" ht="15.75" customHeight="1" x14ac:dyDescent="0.3">
      <c r="B25" s="176"/>
      <c r="C25" s="176"/>
      <c r="D25" s="176"/>
      <c r="E25" s="176"/>
      <c r="F25" s="177"/>
      <c r="M25" s="224"/>
      <c r="N25" s="171"/>
      <c r="O25" s="171"/>
      <c r="P25" s="171"/>
      <c r="R25" s="175"/>
      <c r="S25" s="175"/>
      <c r="T25" s="175"/>
      <c r="U25" s="175"/>
    </row>
    <row r="26" spans="1:26" ht="15.75" customHeight="1" x14ac:dyDescent="0.3">
      <c r="B26" s="596" t="s">
        <v>136</v>
      </c>
      <c r="C26" s="596"/>
      <c r="D26" s="596"/>
      <c r="E26" s="596"/>
      <c r="F26" s="596"/>
      <c r="G26" s="596"/>
      <c r="M26" s="224"/>
      <c r="N26" s="171"/>
      <c r="O26" s="171"/>
      <c r="P26" s="171"/>
      <c r="R26" s="175"/>
      <c r="S26" s="175"/>
      <c r="T26" s="175"/>
      <c r="U26" s="175"/>
    </row>
    <row r="27" spans="1:26" ht="15.75" customHeight="1" x14ac:dyDescent="0.3">
      <c r="B27" s="609" t="s">
        <v>135</v>
      </c>
      <c r="C27" s="596"/>
      <c r="D27" s="596"/>
      <c r="E27" s="596"/>
      <c r="F27" s="596"/>
      <c r="G27" s="596"/>
      <c r="M27" s="224"/>
      <c r="N27" s="171"/>
      <c r="O27" s="171"/>
      <c r="P27" s="171"/>
      <c r="R27" s="170"/>
      <c r="S27" s="170"/>
      <c r="T27" s="170"/>
      <c r="U27" s="141"/>
    </row>
    <row r="28" spans="1:26" ht="15.75" customHeight="1" x14ac:dyDescent="0.3">
      <c r="B28" s="176"/>
      <c r="C28" s="176"/>
      <c r="D28" s="176"/>
      <c r="E28" s="176"/>
      <c r="F28" s="177"/>
      <c r="M28" s="224"/>
      <c r="N28" s="171"/>
      <c r="O28" s="171"/>
      <c r="P28" s="171"/>
      <c r="R28" s="170"/>
      <c r="S28" s="170"/>
      <c r="T28" s="170"/>
      <c r="U28" s="141"/>
    </row>
    <row r="29" spans="1:26" ht="15.75" customHeight="1" x14ac:dyDescent="0.3">
      <c r="B29" s="176"/>
      <c r="C29" s="176"/>
      <c r="D29" s="176"/>
      <c r="E29" s="176"/>
      <c r="F29" s="177"/>
      <c r="M29" s="224"/>
      <c r="N29" s="171"/>
      <c r="O29" s="171"/>
      <c r="P29" s="171"/>
      <c r="R29" s="170"/>
      <c r="S29" s="170"/>
      <c r="T29" s="170"/>
      <c r="U29" s="141"/>
    </row>
    <row r="30" spans="1:26" ht="15.75" customHeight="1" x14ac:dyDescent="0.3">
      <c r="B30" s="131" t="s">
        <v>98</v>
      </c>
      <c r="C30" s="180" t="s">
        <v>101</v>
      </c>
      <c r="D30" s="180" t="s">
        <v>102</v>
      </c>
      <c r="E30" s="180"/>
      <c r="F30" s="177"/>
      <c r="M30" s="224"/>
      <c r="N30" s="171"/>
      <c r="O30" s="171"/>
      <c r="P30" s="171"/>
      <c r="R30" s="170"/>
      <c r="S30" s="170"/>
      <c r="T30" s="170"/>
      <c r="U30" s="141"/>
    </row>
    <row r="31" spans="1:26" ht="15.75" customHeight="1" x14ac:dyDescent="0.3">
      <c r="B31" s="135" t="s">
        <v>99</v>
      </c>
      <c r="C31" s="182" t="s">
        <v>207</v>
      </c>
      <c r="D31" s="182" t="s">
        <v>105</v>
      </c>
      <c r="E31" s="182"/>
      <c r="F31" s="177"/>
      <c r="M31" s="224"/>
      <c r="N31" s="171"/>
      <c r="O31" s="171"/>
      <c r="P31" s="171"/>
      <c r="R31" s="170"/>
      <c r="S31" s="170"/>
      <c r="T31" s="170"/>
      <c r="U31" s="141"/>
    </row>
    <row r="32" spans="1:26" ht="15.75" customHeight="1" x14ac:dyDescent="0.3">
      <c r="B32" s="135" t="s">
        <v>237</v>
      </c>
      <c r="C32" s="182" t="s">
        <v>205</v>
      </c>
      <c r="D32" s="182" t="s">
        <v>206</v>
      </c>
      <c r="E32" s="182"/>
      <c r="M32" s="224"/>
      <c r="N32" s="171"/>
      <c r="O32" s="171"/>
      <c r="P32" s="171"/>
      <c r="R32" s="170"/>
      <c r="S32" s="170"/>
      <c r="T32" s="170"/>
      <c r="U32" s="141"/>
    </row>
    <row r="33" spans="2:21" ht="15.75" customHeight="1" x14ac:dyDescent="0.3">
      <c r="B33" s="135" t="s">
        <v>238</v>
      </c>
      <c r="C33" s="182" t="s">
        <v>205</v>
      </c>
      <c r="D33" s="182" t="s">
        <v>206</v>
      </c>
      <c r="E33" s="182"/>
      <c r="M33" s="224"/>
      <c r="N33" s="171"/>
      <c r="O33" s="171"/>
      <c r="P33" s="171"/>
      <c r="R33" s="170"/>
      <c r="S33" s="170"/>
      <c r="T33" s="170"/>
      <c r="U33" s="141"/>
    </row>
    <row r="34" spans="2:21" ht="15.75" customHeight="1" x14ac:dyDescent="0.3">
      <c r="C34" s="182"/>
      <c r="D34" s="182"/>
      <c r="E34" s="182"/>
      <c r="M34" s="224"/>
      <c r="N34" s="171"/>
      <c r="O34" s="171"/>
      <c r="P34" s="171"/>
      <c r="R34" s="170"/>
      <c r="S34" s="170"/>
      <c r="T34" s="170"/>
      <c r="U34" s="141"/>
    </row>
    <row r="35" spans="2:21" ht="15.75" customHeight="1" x14ac:dyDescent="0.3">
      <c r="B35" s="592" t="s">
        <v>269</v>
      </c>
      <c r="C35" s="592"/>
      <c r="D35" s="592"/>
      <c r="E35" s="592"/>
      <c r="F35" s="592"/>
      <c r="G35" s="592"/>
      <c r="H35" s="592"/>
      <c r="I35" s="592"/>
      <c r="M35" s="224"/>
      <c r="N35" s="171"/>
      <c r="O35" s="171"/>
      <c r="P35" s="171"/>
      <c r="R35" s="170"/>
      <c r="S35" s="170"/>
      <c r="T35" s="170"/>
      <c r="U35" s="141"/>
    </row>
    <row r="36" spans="2:21" ht="15.75" customHeight="1" x14ac:dyDescent="0.3">
      <c r="B36" s="128" t="s">
        <v>270</v>
      </c>
      <c r="C36" s="182"/>
      <c r="D36" s="182"/>
      <c r="E36" s="182"/>
      <c r="M36" s="224"/>
      <c r="N36" s="171"/>
      <c r="O36" s="171"/>
      <c r="P36" s="171"/>
      <c r="R36" s="170"/>
      <c r="S36" s="170"/>
      <c r="T36" s="170"/>
      <c r="U36" s="141"/>
    </row>
    <row r="37" spans="2:21" ht="15.75" customHeight="1" x14ac:dyDescent="0.3">
      <c r="B37" s="192"/>
      <c r="C37" s="216"/>
      <c r="D37" s="216"/>
      <c r="E37" s="216"/>
      <c r="F37" s="216"/>
      <c r="G37" s="192"/>
      <c r="H37" s="192"/>
      <c r="I37" s="192"/>
      <c r="J37" s="192"/>
      <c r="K37" s="192"/>
      <c r="L37" s="192"/>
      <c r="M37" s="192"/>
      <c r="N37" s="192"/>
      <c r="O37" s="192"/>
      <c r="P37" s="192"/>
      <c r="Q37" s="192"/>
      <c r="R37" s="192"/>
      <c r="S37" s="141"/>
      <c r="T37" s="141"/>
      <c r="U37" s="141"/>
    </row>
    <row r="38" spans="2:21" ht="15.75" customHeight="1" x14ac:dyDescent="0.3">
      <c r="O38" s="184"/>
      <c r="P38" s="184"/>
      <c r="Q38" s="184"/>
      <c r="R38" s="304" t="s">
        <v>256</v>
      </c>
      <c r="S38" s="141"/>
      <c r="T38" s="253"/>
    </row>
    <row r="39" spans="2:21" ht="15.75" customHeight="1" x14ac:dyDescent="0.3">
      <c r="B39" s="188" t="s">
        <v>255</v>
      </c>
      <c r="C39" s="190" t="s">
        <v>2</v>
      </c>
      <c r="D39" s="190"/>
      <c r="E39" s="190"/>
      <c r="F39" s="570" t="s">
        <v>34</v>
      </c>
      <c r="G39" s="190" t="s">
        <v>35</v>
      </c>
      <c r="H39" s="190"/>
      <c r="I39" s="190"/>
      <c r="J39" s="190"/>
      <c r="K39" s="190"/>
      <c r="L39" s="190"/>
      <c r="M39" s="190" t="s">
        <v>36</v>
      </c>
      <c r="N39" s="190" t="s">
        <v>37</v>
      </c>
      <c r="O39" s="192"/>
      <c r="P39" s="192"/>
      <c r="Q39" s="192"/>
      <c r="R39" s="192" t="s">
        <v>81</v>
      </c>
      <c r="S39" s="192"/>
      <c r="T39" s="303"/>
    </row>
    <row r="40" spans="2:21" ht="15.75" customHeight="1" x14ac:dyDescent="0.3">
      <c r="B40" s="194"/>
      <c r="C40" s="146"/>
      <c r="D40" s="146"/>
      <c r="E40" s="146"/>
      <c r="F40" s="571"/>
      <c r="G40" s="146"/>
      <c r="H40" s="146"/>
      <c r="I40" s="146"/>
      <c r="J40" s="146"/>
      <c r="K40" s="146"/>
      <c r="L40" s="146"/>
      <c r="M40" s="146"/>
      <c r="N40" s="146"/>
    </row>
    <row r="41" spans="2:21" ht="15.75" customHeight="1" x14ac:dyDescent="0.3">
      <c r="B41" s="194"/>
      <c r="C41" s="146"/>
      <c r="D41" s="146"/>
      <c r="E41" s="146"/>
      <c r="F41" s="571"/>
      <c r="G41" s="146"/>
      <c r="H41" s="146"/>
      <c r="I41" s="146"/>
      <c r="J41" s="146"/>
      <c r="K41" s="146"/>
      <c r="L41" s="146"/>
      <c r="M41" s="146"/>
      <c r="N41" s="146"/>
    </row>
    <row r="42" spans="2:21" ht="15.75" customHeight="1" x14ac:dyDescent="0.3">
      <c r="B42" s="194"/>
      <c r="C42" s="514"/>
      <c r="D42" s="514"/>
      <c r="E42" s="514"/>
      <c r="F42" s="571"/>
      <c r="G42" s="514"/>
      <c r="H42" s="514"/>
      <c r="I42" s="514"/>
      <c r="J42" s="514"/>
      <c r="K42" s="514"/>
      <c r="L42" s="514"/>
      <c r="M42" s="514"/>
      <c r="N42" s="514"/>
    </row>
    <row r="43" spans="2:21" ht="15.75" customHeight="1" x14ac:dyDescent="0.3">
      <c r="B43" s="194"/>
      <c r="C43" s="514"/>
      <c r="D43" s="514"/>
      <c r="E43" s="514"/>
      <c r="F43" s="571"/>
      <c r="G43" s="514"/>
      <c r="H43" s="514"/>
      <c r="I43" s="514"/>
      <c r="J43" s="514"/>
      <c r="K43" s="514"/>
      <c r="L43" s="514"/>
      <c r="M43" s="514"/>
      <c r="N43" s="514"/>
    </row>
    <row r="44" spans="2:21" ht="15.75" customHeight="1" x14ac:dyDescent="0.3">
      <c r="B44" s="194"/>
      <c r="C44" s="514"/>
      <c r="D44" s="514"/>
      <c r="E44" s="514"/>
      <c r="F44" s="571"/>
      <c r="G44" s="514"/>
      <c r="H44" s="514"/>
      <c r="I44" s="514"/>
      <c r="J44" s="514"/>
      <c r="K44" s="514"/>
      <c r="L44" s="514"/>
      <c r="M44" s="514"/>
      <c r="N44" s="514"/>
    </row>
    <row r="45" spans="2:21" ht="15.75" customHeight="1" x14ac:dyDescent="0.3">
      <c r="B45" s="194"/>
      <c r="C45" s="551"/>
      <c r="D45" s="551"/>
      <c r="E45" s="551"/>
      <c r="F45" s="571"/>
      <c r="G45" s="551"/>
      <c r="H45" s="551"/>
      <c r="I45" s="551"/>
      <c r="J45" s="551"/>
      <c r="K45" s="551"/>
      <c r="L45" s="551"/>
      <c r="M45" s="551"/>
      <c r="N45" s="551"/>
    </row>
    <row r="46" spans="2:21" ht="15.75" customHeight="1" x14ac:dyDescent="0.3">
      <c r="B46" s="194"/>
      <c r="C46" s="146"/>
      <c r="D46" s="146"/>
      <c r="E46" s="146"/>
      <c r="F46" s="571"/>
      <c r="G46" s="146"/>
      <c r="H46" s="146"/>
      <c r="I46" s="146"/>
      <c r="J46" s="146"/>
      <c r="K46" s="146"/>
      <c r="L46" s="146"/>
      <c r="M46" s="146"/>
      <c r="N46" s="146"/>
      <c r="R46" s="302"/>
    </row>
    <row r="47" spans="2:21" ht="15.75" customHeight="1" x14ac:dyDescent="0.3">
      <c r="B47" s="194"/>
      <c r="C47" s="146"/>
      <c r="D47" s="146"/>
      <c r="E47" s="146"/>
      <c r="F47" s="571"/>
      <c r="G47" s="146"/>
      <c r="H47" s="146"/>
      <c r="I47" s="146"/>
      <c r="J47" s="146"/>
      <c r="K47" s="146"/>
      <c r="L47" s="146"/>
      <c r="M47" s="146"/>
      <c r="N47" s="146"/>
      <c r="R47" s="302"/>
    </row>
    <row r="48" spans="2:21" ht="15.75" customHeight="1" x14ac:dyDescent="0.3">
      <c r="B48" s="194"/>
      <c r="C48" s="146"/>
      <c r="D48" s="146"/>
      <c r="E48" s="146"/>
      <c r="F48" s="571"/>
      <c r="G48" s="146"/>
      <c r="H48" s="146"/>
      <c r="I48" s="146"/>
      <c r="J48" s="146"/>
      <c r="K48" s="146"/>
      <c r="L48" s="146"/>
      <c r="M48" s="146"/>
      <c r="N48" s="146"/>
      <c r="R48" s="302"/>
    </row>
    <row r="49" spans="2:24" ht="15.75" customHeight="1" x14ac:dyDescent="0.3">
      <c r="B49" s="194"/>
      <c r="C49" s="146"/>
      <c r="D49" s="146"/>
      <c r="E49" s="146"/>
      <c r="F49" s="571"/>
      <c r="G49" s="146"/>
      <c r="H49" s="146"/>
      <c r="I49" s="146"/>
      <c r="J49" s="146"/>
      <c r="K49" s="146"/>
      <c r="L49" s="146"/>
      <c r="M49" s="146"/>
      <c r="N49" s="146"/>
      <c r="R49" s="302"/>
    </row>
    <row r="50" spans="2:24" ht="15.75" customHeight="1" x14ac:dyDescent="0.3">
      <c r="B50" s="194"/>
      <c r="C50" s="146"/>
      <c r="D50" s="146"/>
      <c r="E50" s="146"/>
      <c r="F50" s="571"/>
      <c r="G50" s="146"/>
      <c r="H50" s="146"/>
      <c r="I50" s="146"/>
      <c r="J50" s="146"/>
      <c r="K50" s="146"/>
      <c r="L50" s="146"/>
      <c r="M50" s="146"/>
      <c r="N50" s="146"/>
      <c r="R50" s="302"/>
    </row>
    <row r="51" spans="2:24" ht="15.75" customHeight="1" x14ac:dyDescent="0.3">
      <c r="B51" s="194"/>
      <c r="C51" s="146"/>
      <c r="D51" s="146"/>
      <c r="E51" s="146"/>
      <c r="F51" s="571"/>
      <c r="G51" s="146"/>
      <c r="H51" s="146"/>
      <c r="I51" s="146"/>
      <c r="J51" s="146"/>
      <c r="K51" s="146"/>
      <c r="L51" s="146"/>
      <c r="M51" s="146"/>
      <c r="N51" s="146"/>
      <c r="R51" s="302"/>
    </row>
    <row r="52" spans="2:24" ht="15.75" customHeight="1" x14ac:dyDescent="0.3">
      <c r="C52" s="230"/>
      <c r="D52" s="230"/>
      <c r="E52" s="230"/>
      <c r="F52" s="160"/>
      <c r="G52" s="231"/>
      <c r="H52" s="231"/>
      <c r="I52" s="231"/>
      <c r="J52" s="231"/>
      <c r="K52" s="231"/>
      <c r="L52" s="231"/>
      <c r="M52" s="232"/>
      <c r="N52" s="209"/>
      <c r="O52" s="242"/>
      <c r="P52" s="165"/>
      <c r="Q52" s="144"/>
      <c r="R52" s="144"/>
      <c r="S52" s="144"/>
      <c r="T52" s="165"/>
      <c r="U52" s="144"/>
      <c r="V52" s="427" t="s">
        <v>230</v>
      </c>
      <c r="W52" s="171">
        <f>W19</f>
        <v>1152226.48</v>
      </c>
      <c r="X52" s="171"/>
    </row>
    <row r="53" spans="2:24" ht="15.75" customHeight="1" x14ac:dyDescent="0.3">
      <c r="C53" s="230"/>
      <c r="D53" s="230"/>
      <c r="E53" s="230"/>
      <c r="F53" s="160"/>
      <c r="G53" s="231"/>
      <c r="H53" s="231"/>
      <c r="I53" s="231"/>
      <c r="J53" s="231"/>
      <c r="K53" s="231"/>
      <c r="L53" s="231"/>
      <c r="M53" s="232"/>
      <c r="N53" s="233"/>
      <c r="O53" s="234"/>
      <c r="P53" s="234"/>
      <c r="Q53" s="141"/>
    </row>
    <row r="54" spans="2:24" ht="15.75" customHeight="1" x14ac:dyDescent="0.3">
      <c r="C54" s="230"/>
      <c r="D54" s="230"/>
      <c r="E54" s="230"/>
      <c r="F54" s="160"/>
      <c r="G54" s="231"/>
      <c r="H54" s="231"/>
      <c r="I54" s="231"/>
      <c r="J54" s="231"/>
      <c r="K54" s="231"/>
      <c r="L54" s="231"/>
      <c r="M54" s="232"/>
      <c r="N54" s="209"/>
      <c r="O54" s="237"/>
      <c r="P54" s="237"/>
      <c r="Q54" s="141"/>
      <c r="R54" s="144"/>
      <c r="S54" s="144"/>
      <c r="T54" s="165"/>
    </row>
    <row r="55" spans="2:24" ht="15.75" customHeight="1" x14ac:dyDescent="0.3">
      <c r="B55" s="235"/>
      <c r="C55" s="230"/>
      <c r="D55" s="230"/>
      <c r="E55" s="230"/>
      <c r="F55" s="160"/>
      <c r="G55" s="236"/>
      <c r="H55" s="236"/>
      <c r="I55" s="236"/>
      <c r="J55" s="236"/>
      <c r="K55" s="236"/>
      <c r="L55" s="236"/>
      <c r="M55" s="232"/>
      <c r="N55" s="209"/>
      <c r="O55" s="237"/>
      <c r="P55" s="237"/>
      <c r="Q55" s="141"/>
    </row>
    <row r="56" spans="2:24" ht="15.75" customHeight="1" x14ac:dyDescent="0.3">
      <c r="B56" s="235"/>
      <c r="C56" s="230"/>
      <c r="D56" s="230"/>
      <c r="E56" s="230"/>
      <c r="F56" s="160"/>
      <c r="G56" s="236"/>
      <c r="H56" s="236"/>
      <c r="I56" s="236"/>
      <c r="J56" s="236"/>
      <c r="K56" s="236"/>
      <c r="L56" s="236"/>
      <c r="M56" s="232"/>
      <c r="N56" s="209"/>
      <c r="O56" s="237"/>
      <c r="P56" s="237"/>
      <c r="Q56" s="141"/>
    </row>
    <row r="57" spans="2:24" ht="15.75" customHeight="1" x14ac:dyDescent="0.3">
      <c r="B57" s="235"/>
      <c r="C57" s="230"/>
      <c r="D57" s="230"/>
      <c r="E57" s="230"/>
      <c r="F57" s="160"/>
      <c r="G57" s="236"/>
      <c r="H57" s="236"/>
      <c r="I57" s="236"/>
      <c r="J57" s="236"/>
      <c r="K57" s="236"/>
      <c r="L57" s="236"/>
      <c r="M57" s="232"/>
      <c r="N57" s="214"/>
      <c r="O57" s="237"/>
      <c r="P57" s="237"/>
      <c r="Q57" s="141"/>
    </row>
    <row r="58" spans="2:24" ht="15.75" customHeight="1" x14ac:dyDescent="0.3">
      <c r="B58" s="235"/>
      <c r="C58" s="230"/>
      <c r="D58" s="230"/>
      <c r="E58" s="230"/>
      <c r="F58" s="160"/>
      <c r="G58" s="236"/>
      <c r="H58" s="236"/>
      <c r="I58" s="236"/>
      <c r="J58" s="236"/>
      <c r="K58" s="236"/>
      <c r="L58" s="236"/>
      <c r="M58" s="238"/>
    </row>
    <row r="59" spans="2:24" ht="15.75" customHeight="1" x14ac:dyDescent="0.3"/>
    <row r="60" spans="2:24" ht="15.75" customHeight="1" x14ac:dyDescent="0.3">
      <c r="F60" s="145"/>
      <c r="G60" s="240"/>
      <c r="H60" s="240"/>
      <c r="I60" s="240"/>
      <c r="J60" s="240"/>
      <c r="K60" s="240"/>
      <c r="L60" s="240"/>
    </row>
    <row r="61" spans="2:24" ht="15.75" customHeight="1" x14ac:dyDescent="0.3"/>
    <row r="62" spans="2:24" ht="15.75" customHeight="1" x14ac:dyDescent="0.3"/>
    <row r="63" spans="2:24" ht="15.75" customHeight="1" x14ac:dyDescent="0.3"/>
    <row r="64" spans="2:24" ht="15.75" customHeight="1" x14ac:dyDescent="0.3"/>
    <row r="65" ht="15.75" customHeight="1" x14ac:dyDescent="0.3"/>
    <row r="66" ht="15.75" customHeight="1" x14ac:dyDescent="0.3"/>
    <row r="67" ht="15.75" customHeight="1" x14ac:dyDescent="0.3"/>
  </sheetData>
  <mergeCells count="7">
    <mergeCell ref="U4:W4"/>
    <mergeCell ref="U5:W5"/>
    <mergeCell ref="B35:I35"/>
    <mergeCell ref="B27:G27"/>
    <mergeCell ref="B22:F22"/>
    <mergeCell ref="B24:F24"/>
    <mergeCell ref="B26:G26"/>
  </mergeCells>
  <conditionalFormatting sqref="A7:Y7 A9:Y18 N8:Y8">
    <cfRule type="expression" dxfId="100" priority="6">
      <formula>MOD(ROW(),2)=0</formula>
    </cfRule>
  </conditionalFormatting>
  <conditionalFormatting sqref="A8">
    <cfRule type="expression" dxfId="99" priority="4">
      <formula>MOD(ROW(),2)=0</formula>
    </cfRule>
  </conditionalFormatting>
  <conditionalFormatting sqref="B8:E8 J8:M8 G8">
    <cfRule type="expression" dxfId="98" priority="3">
      <formula>MOD(ROW(),2)=0</formula>
    </cfRule>
  </conditionalFormatting>
  <conditionalFormatting sqref="H8:I8">
    <cfRule type="expression" dxfId="97" priority="2">
      <formula>MOD(ROW(),2)=0</formula>
    </cfRule>
  </conditionalFormatting>
  <conditionalFormatting sqref="F8">
    <cfRule type="expression" dxfId="96" priority="1">
      <formula>MOD(ROW(),2)=0</formula>
    </cfRule>
  </conditionalFormatting>
  <hyperlinks>
    <hyperlink ref="B27" r:id="rId1" xr:uid="{00000000-0004-0000-1E00-000000000000}"/>
  </hyperlinks>
  <printOptions horizontalCentered="1" gridLines="1"/>
  <pageMargins left="0" right="0" top="0.75" bottom="0.75" header="0.3" footer="0.3"/>
  <pageSetup scale="47" orientation="landscape" horizontalDpi="1200" verticalDpi="1200"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CCFFCC"/>
    <pageSetUpPr fitToPage="1"/>
  </sheetPr>
  <dimension ref="A1:Z67"/>
  <sheetViews>
    <sheetView showGridLines="0" zoomScale="80" zoomScaleNormal="80" workbookViewId="0">
      <pane xSplit="2" ySplit="6" topLeftCell="H7" activePane="bottomRight" state="frozen"/>
      <selection pane="topRight" activeCell="C1" sqref="C1"/>
      <selection pane="bottomLeft" activeCell="A7" sqref="A7"/>
      <selection pane="bottomRight" activeCell="O20" sqref="O20"/>
    </sheetView>
  </sheetViews>
  <sheetFormatPr defaultColWidth="9.109375" defaultRowHeight="14.4" x14ac:dyDescent="0.3"/>
  <cols>
    <col min="1" max="1" width="7.88671875" style="135" customWidth="1"/>
    <col min="2" max="2" width="70.6640625" style="135" customWidth="1"/>
    <col min="3" max="3" width="36.33203125" style="135" customWidth="1"/>
    <col min="4" max="4" width="14.6640625" style="135" customWidth="1"/>
    <col min="5" max="5" width="9.109375" style="135" customWidth="1"/>
    <col min="6" max="6" width="19.44140625" style="137" customWidth="1"/>
    <col min="7" max="7" width="23" style="135" customWidth="1"/>
    <col min="8" max="8" width="10.88671875" style="135" customWidth="1"/>
    <col min="9" max="10" width="13.109375" style="135" customWidth="1"/>
    <col min="11" max="11" width="16.109375" style="135" customWidth="1"/>
    <col min="12" max="12" width="10.33203125" style="135" customWidth="1"/>
    <col min="13" max="13" width="20.88671875" style="135" customWidth="1"/>
    <col min="14" max="14" width="15.88671875" style="135" bestFit="1" customWidth="1"/>
    <col min="15" max="15" width="13.6640625" style="135" customWidth="1"/>
    <col min="16" max="16" width="15.88671875" style="135" bestFit="1" customWidth="1"/>
    <col min="17" max="17" width="3.109375" style="135" customWidth="1"/>
    <col min="18" max="18" width="15.88671875" style="135" customWidth="1"/>
    <col min="19" max="19" width="15.88671875" style="135" bestFit="1" customWidth="1"/>
    <col min="20" max="20" width="4.6640625" style="135" customWidth="1"/>
    <col min="21" max="21" width="15.109375" style="135" bestFit="1" customWidth="1"/>
    <col min="22" max="22" width="14.88671875" style="135" bestFit="1" customWidth="1"/>
    <col min="23" max="23" width="15.109375" style="135" bestFit="1" customWidth="1"/>
    <col min="24" max="24" width="14.33203125" style="135" customWidth="1"/>
    <col min="25" max="16384" width="9.109375" style="135"/>
  </cols>
  <sheetData>
    <row r="1" spans="1:26" ht="15.75" customHeight="1" x14ac:dyDescent="0.3">
      <c r="A1" s="132" t="s">
        <v>78</v>
      </c>
      <c r="T1" s="141"/>
    </row>
    <row r="2" spans="1:26" ht="15.75" customHeight="1" x14ac:dyDescent="0.3">
      <c r="A2" s="138" t="str">
        <f>'#4002 Renaissance CS @ Summit '!A2</f>
        <v>Federal Grant Allocations/Reimbursements as of: 03/31/2024</v>
      </c>
      <c r="B2" s="199"/>
      <c r="N2" s="140"/>
      <c r="O2" s="140"/>
      <c r="Q2" s="141"/>
      <c r="R2" s="141"/>
      <c r="S2" s="141"/>
      <c r="T2" s="141"/>
    </row>
    <row r="3" spans="1:26" ht="15.75" customHeight="1" x14ac:dyDescent="0.3">
      <c r="A3" s="142" t="s">
        <v>79</v>
      </c>
      <c r="B3" s="132"/>
      <c r="D3" s="132"/>
      <c r="E3" s="132"/>
      <c r="F3" s="131"/>
      <c r="Q3" s="141"/>
      <c r="R3" s="141"/>
      <c r="S3" s="141"/>
      <c r="T3" s="141"/>
      <c r="U3" s="136"/>
      <c r="V3" s="143"/>
    </row>
    <row r="4" spans="1:26" ht="15.75" customHeight="1" x14ac:dyDescent="0.3">
      <c r="A4" s="132" t="s">
        <v>143</v>
      </c>
      <c r="N4" s="145"/>
      <c r="O4" s="145"/>
      <c r="P4" s="145"/>
      <c r="Q4" s="200"/>
      <c r="R4" s="141"/>
      <c r="S4" s="141"/>
      <c r="T4" s="200"/>
      <c r="U4" s="594" t="s">
        <v>263</v>
      </c>
      <c r="V4" s="594"/>
      <c r="W4" s="594"/>
      <c r="X4" s="147"/>
    </row>
    <row r="5" spans="1:26" ht="15" thickBot="1" x14ac:dyDescent="0.35">
      <c r="H5" s="148"/>
      <c r="I5" s="148"/>
      <c r="N5" s="145"/>
      <c r="O5" s="145"/>
      <c r="P5" s="145"/>
      <c r="Q5" s="200"/>
      <c r="R5" s="150"/>
      <c r="S5" s="150"/>
      <c r="T5" s="200"/>
      <c r="U5" s="597"/>
      <c r="V5" s="597"/>
      <c r="W5" s="597"/>
      <c r="X5" s="151"/>
    </row>
    <row r="6" spans="1:26" s="202" customFormat="1" ht="85.5" customHeight="1"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145"/>
      <c r="R6" s="154" t="s">
        <v>264</v>
      </c>
      <c r="S6" s="155" t="s">
        <v>265</v>
      </c>
      <c r="T6" s="200"/>
      <c r="U6" s="345" t="s">
        <v>223</v>
      </c>
      <c r="V6" s="346" t="s">
        <v>251</v>
      </c>
      <c r="W6" s="347" t="s">
        <v>252</v>
      </c>
      <c r="X6" s="159" t="str">
        <f>'#4002 Renaissance CS @ Summit '!Y6</f>
        <v>Available Budget as of 03/31/2024</v>
      </c>
    </row>
    <row r="7" spans="1:26" ht="15.75" customHeight="1" x14ac:dyDescent="0.3">
      <c r="A7" s="137">
        <v>4201</v>
      </c>
      <c r="B7" s="135" t="s">
        <v>243</v>
      </c>
      <c r="C7" s="136" t="s">
        <v>95</v>
      </c>
      <c r="D7" s="137" t="s">
        <v>273</v>
      </c>
      <c r="E7" s="137" t="s">
        <v>266</v>
      </c>
      <c r="F7" s="137" t="s">
        <v>267</v>
      </c>
      <c r="G7" s="135" t="s">
        <v>7</v>
      </c>
      <c r="H7" s="296">
        <v>2.3E-2</v>
      </c>
      <c r="I7" s="296">
        <v>0.1265</v>
      </c>
      <c r="J7" s="169">
        <v>45473</v>
      </c>
      <c r="K7" s="169">
        <v>45474</v>
      </c>
      <c r="L7" s="169">
        <v>45108</v>
      </c>
      <c r="M7" s="137" t="s">
        <v>268</v>
      </c>
      <c r="N7" s="507">
        <v>190920</v>
      </c>
      <c r="O7" s="364"/>
      <c r="P7" s="365">
        <f t="shared" ref="P7:P10" si="0">N7+O7</f>
        <v>190920</v>
      </c>
      <c r="Q7" s="130"/>
      <c r="R7" s="537">
        <v>0</v>
      </c>
      <c r="S7" s="365">
        <f>P7-R7</f>
        <v>190920</v>
      </c>
      <c r="T7" s="373"/>
      <c r="U7" s="537">
        <v>114337.8</v>
      </c>
      <c r="V7" s="364"/>
      <c r="W7" s="452">
        <f t="shared" ref="W7:W9" si="1">SUM(U7:V7)</f>
        <v>114337.8</v>
      </c>
      <c r="X7" s="428">
        <f t="shared" ref="X7" si="2">S7-W7</f>
        <v>76582.2</v>
      </c>
    </row>
    <row r="8" spans="1:26" ht="15.75" customHeight="1" x14ac:dyDescent="0.3">
      <c r="A8" s="137">
        <v>4423</v>
      </c>
      <c r="B8" s="135" t="s">
        <v>193</v>
      </c>
      <c r="C8" s="229" t="s">
        <v>232</v>
      </c>
      <c r="D8" s="137" t="s">
        <v>175</v>
      </c>
      <c r="E8" s="137" t="s">
        <v>211</v>
      </c>
      <c r="F8" s="137" t="s">
        <v>184</v>
      </c>
      <c r="G8" s="135" t="s">
        <v>7</v>
      </c>
      <c r="H8" s="296">
        <v>0.05</v>
      </c>
      <c r="I8" s="296">
        <v>0.1265</v>
      </c>
      <c r="J8" s="169">
        <v>45199</v>
      </c>
      <c r="K8" s="169">
        <v>45199</v>
      </c>
      <c r="L8" s="169">
        <v>44201</v>
      </c>
      <c r="M8" s="137" t="s">
        <v>180</v>
      </c>
      <c r="N8" s="363">
        <v>153456.07999999999</v>
      </c>
      <c r="O8" s="364"/>
      <c r="P8" s="365">
        <f t="shared" si="0"/>
        <v>153456.07999999999</v>
      </c>
      <c r="Q8" s="130"/>
      <c r="R8" s="378">
        <v>152547.71</v>
      </c>
      <c r="S8" s="365">
        <f>P8-R8</f>
        <v>908.36999999999534</v>
      </c>
      <c r="T8" s="373"/>
      <c r="U8" s="378">
        <v>908.37</v>
      </c>
      <c r="V8" s="364"/>
      <c r="W8" s="452">
        <f t="shared" si="1"/>
        <v>908.37</v>
      </c>
      <c r="X8" s="428">
        <v>0</v>
      </c>
      <c r="Y8" s="135" t="s">
        <v>326</v>
      </c>
    </row>
    <row r="9" spans="1:26" ht="15.75" customHeight="1" x14ac:dyDescent="0.3">
      <c r="A9" s="137">
        <v>4426</v>
      </c>
      <c r="B9" s="135" t="s">
        <v>240</v>
      </c>
      <c r="C9" s="229" t="s">
        <v>232</v>
      </c>
      <c r="D9" s="137" t="s">
        <v>175</v>
      </c>
      <c r="E9" s="137" t="s">
        <v>217</v>
      </c>
      <c r="F9" s="137" t="s">
        <v>176</v>
      </c>
      <c r="G9" s="135" t="s">
        <v>7</v>
      </c>
      <c r="H9" s="296">
        <v>0.05</v>
      </c>
      <c r="I9" s="296">
        <v>0.1265</v>
      </c>
      <c r="J9" s="169">
        <v>45199</v>
      </c>
      <c r="K9" s="169">
        <v>45199</v>
      </c>
      <c r="L9" s="169">
        <v>44201</v>
      </c>
      <c r="M9" s="137" t="s">
        <v>178</v>
      </c>
      <c r="N9" s="363">
        <v>284063.58</v>
      </c>
      <c r="O9" s="364"/>
      <c r="P9" s="365">
        <f t="shared" si="0"/>
        <v>284063.58</v>
      </c>
      <c r="Q9" s="130"/>
      <c r="R9" s="378">
        <v>282756.28000000003</v>
      </c>
      <c r="S9" s="365">
        <f t="shared" ref="S9:S10" si="3">P9-R9</f>
        <v>1307.2999999999884</v>
      </c>
      <c r="T9" s="373"/>
      <c r="U9" s="378">
        <v>1307.3</v>
      </c>
      <c r="V9" s="364"/>
      <c r="W9" s="452">
        <f t="shared" si="1"/>
        <v>1307.3</v>
      </c>
      <c r="X9" s="428">
        <v>0</v>
      </c>
      <c r="Y9" s="135" t="s">
        <v>326</v>
      </c>
      <c r="Z9" s="141"/>
    </row>
    <row r="10" spans="1:26" ht="15.75" customHeight="1" x14ac:dyDescent="0.3">
      <c r="A10" s="137">
        <v>4427</v>
      </c>
      <c r="B10" s="135" t="s">
        <v>181</v>
      </c>
      <c r="C10" s="229" t="s">
        <v>232</v>
      </c>
      <c r="D10" s="137" t="s">
        <v>175</v>
      </c>
      <c r="E10" s="137" t="s">
        <v>216</v>
      </c>
      <c r="F10" s="137" t="s">
        <v>183</v>
      </c>
      <c r="G10" s="135" t="s">
        <v>7</v>
      </c>
      <c r="H10" s="296">
        <v>0.05</v>
      </c>
      <c r="I10" s="296">
        <v>0.1265</v>
      </c>
      <c r="J10" s="169">
        <v>45199</v>
      </c>
      <c r="K10" s="169">
        <v>45199</v>
      </c>
      <c r="L10" s="169">
        <v>44201</v>
      </c>
      <c r="M10" s="137" t="s">
        <v>179</v>
      </c>
      <c r="N10" s="363">
        <v>32420.3</v>
      </c>
      <c r="O10" s="364"/>
      <c r="P10" s="365">
        <f t="shared" si="0"/>
        <v>32420.3</v>
      </c>
      <c r="Q10" s="130"/>
      <c r="R10" s="378">
        <v>31520</v>
      </c>
      <c r="S10" s="365">
        <f t="shared" si="3"/>
        <v>900.29999999999927</v>
      </c>
      <c r="T10" s="373"/>
      <c r="U10" s="378">
        <v>900.3</v>
      </c>
      <c r="V10" s="364"/>
      <c r="W10" s="452">
        <f>SUM(U10:V10)</f>
        <v>900.3</v>
      </c>
      <c r="X10" s="428">
        <f t="shared" ref="X10:X19" si="4">S10-W10</f>
        <v>0</v>
      </c>
      <c r="Y10" s="135" t="s">
        <v>326</v>
      </c>
    </row>
    <row r="11" spans="1:26" ht="15.75" customHeight="1" x14ac:dyDescent="0.3">
      <c r="A11" s="137">
        <v>4429</v>
      </c>
      <c r="B11" s="135" t="s">
        <v>343</v>
      </c>
      <c r="C11" s="229" t="s">
        <v>232</v>
      </c>
      <c r="D11" s="137" t="s">
        <v>175</v>
      </c>
      <c r="E11" s="137" t="s">
        <v>215</v>
      </c>
      <c r="F11" s="137" t="s">
        <v>190</v>
      </c>
      <c r="G11" s="135" t="s">
        <v>7</v>
      </c>
      <c r="H11" s="296">
        <v>0.05</v>
      </c>
      <c r="I11" s="296">
        <v>0.1265</v>
      </c>
      <c r="J11" s="169">
        <v>45199</v>
      </c>
      <c r="K11" s="169">
        <v>45199</v>
      </c>
      <c r="L11" s="169">
        <v>44201</v>
      </c>
      <c r="M11" s="137" t="s">
        <v>200</v>
      </c>
      <c r="N11" s="363">
        <v>2614.14</v>
      </c>
      <c r="O11" s="364"/>
      <c r="P11" s="365">
        <f>N11+O11</f>
        <v>2614.14</v>
      </c>
      <c r="Q11" s="130"/>
      <c r="R11" s="378">
        <v>0</v>
      </c>
      <c r="S11" s="365">
        <f>P11-R11</f>
        <v>2614.14</v>
      </c>
      <c r="T11" s="373"/>
      <c r="U11" s="378">
        <v>2614.14</v>
      </c>
      <c r="V11" s="364"/>
      <c r="W11" s="452">
        <f t="shared" ref="W11:W19" si="5">SUM(U11:V11)</f>
        <v>2614.14</v>
      </c>
      <c r="X11" s="428">
        <f t="shared" si="4"/>
        <v>0</v>
      </c>
      <c r="Y11" s="147" t="s">
        <v>326</v>
      </c>
    </row>
    <row r="12" spans="1:26" ht="15.75" customHeight="1" x14ac:dyDescent="0.3">
      <c r="A12" s="137" t="s">
        <v>313</v>
      </c>
      <c r="B12" s="135" t="s">
        <v>297</v>
      </c>
      <c r="C12" s="525" t="s">
        <v>185</v>
      </c>
      <c r="D12" s="137" t="s">
        <v>186</v>
      </c>
      <c r="E12" s="137" t="s">
        <v>275</v>
      </c>
      <c r="F12" s="137" t="s">
        <v>276</v>
      </c>
      <c r="G12" s="135" t="s">
        <v>7</v>
      </c>
      <c r="H12" s="296">
        <v>0.05</v>
      </c>
      <c r="I12" s="296">
        <v>0.1265</v>
      </c>
      <c r="J12" s="169">
        <v>45565</v>
      </c>
      <c r="K12" s="169">
        <v>45565</v>
      </c>
      <c r="L12" s="169">
        <v>44279</v>
      </c>
      <c r="M12" s="137" t="s">
        <v>188</v>
      </c>
      <c r="N12" s="363">
        <v>277662.53000000003</v>
      </c>
      <c r="O12" s="364">
        <v>43.5</v>
      </c>
      <c r="P12" s="365">
        <f t="shared" ref="P12:P19" si="6">N12+O12</f>
        <v>277706.03000000003</v>
      </c>
      <c r="Q12" s="527"/>
      <c r="R12" s="378">
        <v>58993.54</v>
      </c>
      <c r="S12" s="365">
        <f t="shared" ref="S12:S19" si="7">P12-R12</f>
        <v>218712.49000000002</v>
      </c>
      <c r="T12" s="373"/>
      <c r="U12" s="378">
        <v>218712.49</v>
      </c>
      <c r="V12" s="364"/>
      <c r="W12" s="452">
        <f t="shared" si="5"/>
        <v>218712.49</v>
      </c>
      <c r="X12" s="428">
        <f t="shared" si="4"/>
        <v>0</v>
      </c>
      <c r="Y12" s="147"/>
    </row>
    <row r="13" spans="1:26" ht="15.75" customHeight="1" x14ac:dyDescent="0.3">
      <c r="A13" s="137" t="s">
        <v>304</v>
      </c>
      <c r="B13" s="135" t="s">
        <v>298</v>
      </c>
      <c r="C13" s="525" t="s">
        <v>185</v>
      </c>
      <c r="D13" s="137" t="s">
        <v>186</v>
      </c>
      <c r="E13" s="137" t="s">
        <v>277</v>
      </c>
      <c r="F13" s="137" t="s">
        <v>290</v>
      </c>
      <c r="G13" s="135" t="s">
        <v>7</v>
      </c>
      <c r="H13" s="296">
        <v>0.05</v>
      </c>
      <c r="I13" s="296">
        <v>0.1265</v>
      </c>
      <c r="J13" s="169">
        <v>45565</v>
      </c>
      <c r="K13" s="169">
        <v>45565</v>
      </c>
      <c r="L13" s="169">
        <v>44279</v>
      </c>
      <c r="M13" s="137" t="s">
        <v>244</v>
      </c>
      <c r="N13" s="363">
        <v>14161.68</v>
      </c>
      <c r="O13" s="364">
        <v>260.93</v>
      </c>
      <c r="P13" s="365">
        <f t="shared" si="6"/>
        <v>14422.61</v>
      </c>
      <c r="Q13" s="527"/>
      <c r="R13" s="378"/>
      <c r="S13" s="365">
        <f t="shared" si="7"/>
        <v>14422.61</v>
      </c>
      <c r="T13" s="373"/>
      <c r="U13" s="378"/>
      <c r="V13" s="364"/>
      <c r="W13" s="452">
        <f t="shared" si="5"/>
        <v>0</v>
      </c>
      <c r="X13" s="428">
        <f t="shared" si="4"/>
        <v>14422.61</v>
      </c>
    </row>
    <row r="14" spans="1:26" ht="15.75" customHeight="1" x14ac:dyDescent="0.3">
      <c r="A14" s="137" t="s">
        <v>305</v>
      </c>
      <c r="B14" s="135" t="s">
        <v>299</v>
      </c>
      <c r="C14" s="525" t="s">
        <v>185</v>
      </c>
      <c r="D14" s="137" t="s">
        <v>186</v>
      </c>
      <c r="E14" s="137" t="s">
        <v>279</v>
      </c>
      <c r="F14" s="137" t="s">
        <v>278</v>
      </c>
      <c r="G14" s="135" t="s">
        <v>7</v>
      </c>
      <c r="H14" s="296">
        <v>0.05</v>
      </c>
      <c r="I14" s="296">
        <v>0.1265</v>
      </c>
      <c r="J14" s="169">
        <v>45565</v>
      </c>
      <c r="K14" s="169">
        <v>45565</v>
      </c>
      <c r="L14" s="169">
        <v>44279</v>
      </c>
      <c r="M14" s="137" t="s">
        <v>280</v>
      </c>
      <c r="N14" s="363">
        <v>6740.54</v>
      </c>
      <c r="O14" s="364"/>
      <c r="P14" s="365">
        <f t="shared" si="6"/>
        <v>6740.54</v>
      </c>
      <c r="Q14" s="527"/>
      <c r="R14" s="378"/>
      <c r="S14" s="365">
        <f t="shared" si="7"/>
        <v>6740.54</v>
      </c>
      <c r="T14" s="373"/>
      <c r="U14" s="378">
        <v>6740.54</v>
      </c>
      <c r="V14" s="364"/>
      <c r="W14" s="452">
        <f t="shared" si="5"/>
        <v>6740.54</v>
      </c>
      <c r="X14" s="428">
        <f t="shared" si="4"/>
        <v>0</v>
      </c>
    </row>
    <row r="15" spans="1:26" ht="15.75" customHeight="1" x14ac:dyDescent="0.3">
      <c r="A15" s="137" t="s">
        <v>306</v>
      </c>
      <c r="B15" s="135" t="s">
        <v>212</v>
      </c>
      <c r="C15" s="525" t="s">
        <v>185</v>
      </c>
      <c r="D15" s="137" t="s">
        <v>186</v>
      </c>
      <c r="E15" s="137" t="s">
        <v>213</v>
      </c>
      <c r="F15" s="137" t="s">
        <v>187</v>
      </c>
      <c r="G15" s="135" t="s">
        <v>7</v>
      </c>
      <c r="H15" s="296">
        <v>0.05</v>
      </c>
      <c r="I15" s="296">
        <v>0.1265</v>
      </c>
      <c r="J15" s="169">
        <v>45565</v>
      </c>
      <c r="K15" s="169">
        <v>45565</v>
      </c>
      <c r="L15" s="169">
        <v>44279</v>
      </c>
      <c r="M15" s="137" t="s">
        <v>188</v>
      </c>
      <c r="N15" s="363">
        <v>1110650.1100000001</v>
      </c>
      <c r="O15" s="364">
        <v>173.98</v>
      </c>
      <c r="P15" s="365">
        <f t="shared" si="6"/>
        <v>1110824.0900000001</v>
      </c>
      <c r="Q15" s="527"/>
      <c r="R15" s="378">
        <f>555300.52+-209010.96</f>
        <v>346289.56000000006</v>
      </c>
      <c r="S15" s="365">
        <f t="shared" si="7"/>
        <v>764534.53</v>
      </c>
      <c r="T15" s="373"/>
      <c r="U15" s="378">
        <v>728416.57</v>
      </c>
      <c r="V15" s="364"/>
      <c r="W15" s="452">
        <f t="shared" si="5"/>
        <v>728416.57</v>
      </c>
      <c r="X15" s="428">
        <f t="shared" si="4"/>
        <v>36117.960000000079</v>
      </c>
    </row>
    <row r="16" spans="1:26" ht="15.75" customHeight="1" x14ac:dyDescent="0.3">
      <c r="A16" s="137" t="s">
        <v>307</v>
      </c>
      <c r="B16" s="135" t="s">
        <v>300</v>
      </c>
      <c r="C16" s="525" t="s">
        <v>185</v>
      </c>
      <c r="D16" s="137" t="s">
        <v>186</v>
      </c>
      <c r="E16" s="137" t="s">
        <v>281</v>
      </c>
      <c r="F16" s="137" t="s">
        <v>282</v>
      </c>
      <c r="G16" s="135" t="s">
        <v>7</v>
      </c>
      <c r="H16" s="296">
        <v>0.05</v>
      </c>
      <c r="I16" s="296">
        <v>0.1265</v>
      </c>
      <c r="J16" s="169">
        <v>45565</v>
      </c>
      <c r="K16" s="169">
        <v>45565</v>
      </c>
      <c r="L16" s="169">
        <v>44279</v>
      </c>
      <c r="M16" s="137" t="s">
        <v>283</v>
      </c>
      <c r="N16" s="363">
        <v>7505.9400000000005</v>
      </c>
      <c r="O16" s="364"/>
      <c r="P16" s="365">
        <f t="shared" si="6"/>
        <v>7505.9400000000005</v>
      </c>
      <c r="Q16" s="527"/>
      <c r="R16" s="378"/>
      <c r="S16" s="365">
        <f t="shared" si="7"/>
        <v>7505.9400000000005</v>
      </c>
      <c r="T16" s="373"/>
      <c r="U16" s="378"/>
      <c r="V16" s="364"/>
      <c r="W16" s="452">
        <f t="shared" si="5"/>
        <v>0</v>
      </c>
      <c r="X16" s="428">
        <f t="shared" si="4"/>
        <v>7505.9400000000005</v>
      </c>
    </row>
    <row r="17" spans="1:25" ht="15.75" customHeight="1" x14ac:dyDescent="0.3">
      <c r="A17" s="137" t="s">
        <v>308</v>
      </c>
      <c r="B17" s="135" t="s">
        <v>321</v>
      </c>
      <c r="C17" s="525" t="s">
        <v>185</v>
      </c>
      <c r="D17" s="137" t="s">
        <v>186</v>
      </c>
      <c r="E17" s="137" t="s">
        <v>284</v>
      </c>
      <c r="F17" s="137" t="s">
        <v>285</v>
      </c>
      <c r="G17" s="135" t="s">
        <v>7</v>
      </c>
      <c r="H17" s="296">
        <v>0.05</v>
      </c>
      <c r="I17" s="296">
        <v>0.1265</v>
      </c>
      <c r="J17" s="169">
        <v>45565</v>
      </c>
      <c r="K17" s="169">
        <v>45565</v>
      </c>
      <c r="L17" s="169">
        <v>44279</v>
      </c>
      <c r="M17" s="137" t="s">
        <v>286</v>
      </c>
      <c r="N17" s="363">
        <v>11163.66</v>
      </c>
      <c r="O17" s="364"/>
      <c r="P17" s="365">
        <f t="shared" si="6"/>
        <v>11163.66</v>
      </c>
      <c r="Q17" s="527"/>
      <c r="R17" s="378"/>
      <c r="S17" s="365">
        <f t="shared" si="7"/>
        <v>11163.66</v>
      </c>
      <c r="T17" s="373"/>
      <c r="U17" s="378"/>
      <c r="V17" s="364"/>
      <c r="W17" s="452">
        <f t="shared" si="5"/>
        <v>0</v>
      </c>
      <c r="X17" s="428">
        <f t="shared" si="4"/>
        <v>11163.66</v>
      </c>
    </row>
    <row r="18" spans="1:25" ht="15.75" customHeight="1" x14ac:dyDescent="0.3">
      <c r="A18" s="137" t="s">
        <v>309</v>
      </c>
      <c r="B18" s="135" t="s">
        <v>302</v>
      </c>
      <c r="C18" s="525" t="s">
        <v>185</v>
      </c>
      <c r="D18" s="137" t="s">
        <v>186</v>
      </c>
      <c r="E18" s="137" t="s">
        <v>287</v>
      </c>
      <c r="F18" s="137" t="s">
        <v>288</v>
      </c>
      <c r="G18" s="135" t="s">
        <v>7</v>
      </c>
      <c r="H18" s="296">
        <v>0.05</v>
      </c>
      <c r="I18" s="296">
        <v>0.1265</v>
      </c>
      <c r="J18" s="169">
        <v>45565</v>
      </c>
      <c r="K18" s="169">
        <v>45565</v>
      </c>
      <c r="L18" s="169">
        <v>44279</v>
      </c>
      <c r="M18" s="137" t="s">
        <v>289</v>
      </c>
      <c r="N18" s="363">
        <v>37647.550000000003</v>
      </c>
      <c r="O18" s="364"/>
      <c r="P18" s="365">
        <f t="shared" si="6"/>
        <v>37647.550000000003</v>
      </c>
      <c r="Q18" s="527"/>
      <c r="R18" s="378"/>
      <c r="S18" s="365">
        <f t="shared" si="7"/>
        <v>37647.550000000003</v>
      </c>
      <c r="T18" s="373"/>
      <c r="U18" s="378">
        <v>7535.5</v>
      </c>
      <c r="V18" s="364"/>
      <c r="W18" s="452">
        <f t="shared" si="5"/>
        <v>7535.5</v>
      </c>
      <c r="X18" s="428">
        <f t="shared" si="4"/>
        <v>30112.050000000003</v>
      </c>
    </row>
    <row r="19" spans="1:25" ht="15.75" customHeight="1" x14ac:dyDescent="0.3">
      <c r="A19" s="137">
        <v>4464</v>
      </c>
      <c r="B19" s="135" t="s">
        <v>233</v>
      </c>
      <c r="C19" s="229" t="s">
        <v>235</v>
      </c>
      <c r="D19" s="137" t="s">
        <v>175</v>
      </c>
      <c r="E19" s="137" t="s">
        <v>225</v>
      </c>
      <c r="F19" s="137" t="s">
        <v>226</v>
      </c>
      <c r="G19" s="135" t="s">
        <v>7</v>
      </c>
      <c r="H19" s="296">
        <v>0.05</v>
      </c>
      <c r="I19" s="296">
        <v>0.1265</v>
      </c>
      <c r="J19" s="169">
        <v>45199</v>
      </c>
      <c r="K19" s="169">
        <v>45199</v>
      </c>
      <c r="L19" s="169">
        <v>44201</v>
      </c>
      <c r="M19" s="137" t="s">
        <v>234</v>
      </c>
      <c r="N19" s="363">
        <v>59188.85</v>
      </c>
      <c r="O19" s="364"/>
      <c r="P19" s="365">
        <f t="shared" si="6"/>
        <v>59188.85</v>
      </c>
      <c r="Q19" s="130"/>
      <c r="R19" s="409">
        <v>45644.88</v>
      </c>
      <c r="S19" s="365">
        <f t="shared" si="7"/>
        <v>13543.970000000001</v>
      </c>
      <c r="T19" s="373"/>
      <c r="U19" s="409">
        <v>13543.97</v>
      </c>
      <c r="V19" s="380">
        <v>0</v>
      </c>
      <c r="W19" s="452">
        <f t="shared" si="5"/>
        <v>13543.97</v>
      </c>
      <c r="X19" s="428">
        <f t="shared" si="4"/>
        <v>0</v>
      </c>
      <c r="Y19" s="135" t="s">
        <v>326</v>
      </c>
    </row>
    <row r="20" spans="1:25" ht="15.75" customHeight="1" thickBot="1" x14ac:dyDescent="0.35">
      <c r="C20" s="182"/>
      <c r="D20" s="182"/>
      <c r="E20" s="182"/>
      <c r="J20" s="198"/>
      <c r="K20" s="198"/>
      <c r="L20" s="198"/>
      <c r="M20" s="224" t="s">
        <v>38</v>
      </c>
      <c r="N20" s="366">
        <f>SUM(N7:N19)</f>
        <v>2188194.96</v>
      </c>
      <c r="O20" s="367">
        <f>SUM(O7:O19)</f>
        <v>478.40999999999997</v>
      </c>
      <c r="P20" s="368">
        <f>SUM(P7:P19)</f>
        <v>2188673.37</v>
      </c>
      <c r="Q20" s="130"/>
      <c r="R20" s="366">
        <f>SUM(R7:R19)</f>
        <v>917751.97000000009</v>
      </c>
      <c r="S20" s="368">
        <f>SUM(S7:S19)</f>
        <v>1270921.3999999999</v>
      </c>
      <c r="T20" s="130"/>
      <c r="U20" s="366">
        <f>SUM(U7:U19)</f>
        <v>1095016.98</v>
      </c>
      <c r="V20" s="367">
        <f>SUM(V7:V19)</f>
        <v>0</v>
      </c>
      <c r="W20" s="454">
        <f>SUM(W7:W19)</f>
        <v>1095016.98</v>
      </c>
      <c r="X20" s="457">
        <f>SUM(X7:X19)</f>
        <v>175904.4200000001</v>
      </c>
    </row>
    <row r="21" spans="1:25" ht="15.75" customHeight="1" thickTop="1" x14ac:dyDescent="0.3">
      <c r="B21" s="135" t="s">
        <v>91</v>
      </c>
      <c r="C21" s="182"/>
      <c r="D21" s="182"/>
      <c r="E21" s="182"/>
      <c r="J21" s="198"/>
      <c r="K21" s="198"/>
      <c r="L21" s="198"/>
      <c r="M21" s="224"/>
      <c r="N21" s="171"/>
      <c r="O21" s="171"/>
      <c r="P21" s="171"/>
      <c r="R21" s="251"/>
      <c r="S21" s="251"/>
      <c r="T21" s="252"/>
      <c r="U21" s="141"/>
    </row>
    <row r="22" spans="1:25" ht="15.75" customHeight="1" x14ac:dyDescent="0.3">
      <c r="C22" s="182"/>
      <c r="D22" s="182"/>
      <c r="E22" s="182"/>
      <c r="M22" s="224"/>
      <c r="N22" s="171"/>
      <c r="O22" s="171"/>
      <c r="P22" s="171"/>
      <c r="R22" s="251"/>
      <c r="S22" s="251"/>
      <c r="T22" s="252"/>
      <c r="U22" s="141"/>
    </row>
    <row r="23" spans="1:25" ht="15.75" customHeight="1" x14ac:dyDescent="0.3">
      <c r="B23" s="132" t="s">
        <v>111</v>
      </c>
      <c r="C23" s="182"/>
      <c r="D23" s="182"/>
      <c r="E23" s="182"/>
      <c r="M23" s="224"/>
      <c r="N23" s="171"/>
      <c r="O23" s="171"/>
      <c r="P23" s="171"/>
      <c r="R23" s="171"/>
      <c r="S23" s="171"/>
      <c r="T23" s="170"/>
      <c r="U23" s="141"/>
    </row>
    <row r="24" spans="1:25" ht="15.75" customHeight="1" x14ac:dyDescent="0.3">
      <c r="B24" s="596" t="s">
        <v>253</v>
      </c>
      <c r="C24" s="596"/>
      <c r="D24" s="596"/>
      <c r="E24" s="596"/>
      <c r="F24" s="596"/>
      <c r="G24" s="596"/>
      <c r="M24" s="224"/>
      <c r="N24" s="171"/>
      <c r="O24" s="171"/>
      <c r="P24" s="171"/>
      <c r="R24" s="171"/>
      <c r="S24" s="171"/>
      <c r="T24" s="170"/>
      <c r="U24" s="141"/>
    </row>
    <row r="25" spans="1:25" ht="15.75" customHeight="1" x14ac:dyDescent="0.3">
      <c r="C25" s="182"/>
      <c r="D25" s="182"/>
      <c r="E25" s="182"/>
      <c r="M25" s="224"/>
      <c r="N25" s="171"/>
      <c r="O25" s="171"/>
      <c r="P25" s="171"/>
      <c r="R25" s="171"/>
      <c r="S25" s="171"/>
      <c r="T25" s="170"/>
      <c r="U25" s="141"/>
    </row>
    <row r="26" spans="1:25" ht="15.75" customHeight="1" x14ac:dyDescent="0.3">
      <c r="B26" s="596" t="s">
        <v>115</v>
      </c>
      <c r="C26" s="596"/>
      <c r="D26" s="596"/>
      <c r="E26" s="596"/>
      <c r="F26" s="596"/>
      <c r="G26" s="596"/>
      <c r="M26" s="224"/>
      <c r="N26" s="171"/>
      <c r="O26" s="171"/>
      <c r="P26" s="171"/>
      <c r="R26" s="171"/>
      <c r="S26" s="171"/>
      <c r="T26" s="170"/>
      <c r="U26" s="141"/>
    </row>
    <row r="27" spans="1:25" ht="15.75" customHeight="1" x14ac:dyDescent="0.3">
      <c r="B27" s="176"/>
      <c r="C27" s="176"/>
      <c r="D27" s="176"/>
      <c r="E27" s="176"/>
      <c r="F27" s="177"/>
      <c r="M27" s="224"/>
      <c r="N27" s="171"/>
      <c r="O27" s="171"/>
      <c r="P27" s="171"/>
      <c r="R27" s="171"/>
      <c r="S27" s="171"/>
      <c r="T27" s="170"/>
      <c r="U27" s="141"/>
    </row>
    <row r="28" spans="1:25" ht="15.75" customHeight="1" x14ac:dyDescent="0.3">
      <c r="B28" s="596" t="s">
        <v>136</v>
      </c>
      <c r="C28" s="596"/>
      <c r="D28" s="596"/>
      <c r="E28" s="596"/>
      <c r="F28" s="596"/>
      <c r="G28" s="596"/>
      <c r="M28" s="224"/>
      <c r="N28" s="171"/>
      <c r="O28" s="171"/>
      <c r="P28" s="171"/>
      <c r="R28" s="171"/>
      <c r="S28" s="171"/>
      <c r="T28" s="170"/>
      <c r="U28" s="141"/>
    </row>
    <row r="29" spans="1:25" ht="15.75" customHeight="1" x14ac:dyDescent="0.3">
      <c r="B29" s="609" t="s">
        <v>135</v>
      </c>
      <c r="C29" s="596"/>
      <c r="D29" s="596"/>
      <c r="E29" s="596"/>
      <c r="F29" s="596"/>
      <c r="G29" s="596"/>
      <c r="M29" s="224"/>
      <c r="N29" s="171"/>
      <c r="O29" s="171"/>
      <c r="P29" s="171"/>
      <c r="R29" s="171"/>
      <c r="S29" s="171"/>
      <c r="T29" s="170"/>
      <c r="U29" s="141"/>
    </row>
    <row r="30" spans="1:25" ht="15.75" customHeight="1" x14ac:dyDescent="0.3">
      <c r="B30" s="176"/>
      <c r="C30" s="176"/>
      <c r="D30" s="176"/>
      <c r="E30" s="176"/>
      <c r="F30" s="177"/>
      <c r="M30" s="224"/>
      <c r="N30" s="171"/>
      <c r="O30" s="171"/>
      <c r="P30" s="171"/>
      <c r="R30" s="171"/>
      <c r="S30" s="171"/>
      <c r="T30" s="170"/>
      <c r="U30" s="141"/>
    </row>
    <row r="31" spans="1:25" ht="15.75" customHeight="1" x14ac:dyDescent="0.3">
      <c r="B31" s="131" t="s">
        <v>98</v>
      </c>
      <c r="C31" s="180" t="s">
        <v>101</v>
      </c>
      <c r="D31" s="180" t="s">
        <v>102</v>
      </c>
      <c r="E31" s="180"/>
      <c r="F31" s="177"/>
      <c r="M31" s="224"/>
      <c r="N31" s="171"/>
      <c r="O31" s="171"/>
      <c r="P31" s="171"/>
      <c r="R31" s="171"/>
      <c r="S31" s="171"/>
      <c r="T31" s="170"/>
      <c r="U31" s="141"/>
    </row>
    <row r="32" spans="1:25" ht="15.75" customHeight="1" x14ac:dyDescent="0.3">
      <c r="B32" s="135" t="s">
        <v>237</v>
      </c>
      <c r="C32" s="182" t="s">
        <v>205</v>
      </c>
      <c r="D32" s="182" t="s">
        <v>206</v>
      </c>
      <c r="E32" s="182"/>
      <c r="M32" s="224"/>
      <c r="N32" s="171"/>
      <c r="O32" s="171"/>
      <c r="P32" s="171"/>
      <c r="R32" s="171"/>
      <c r="S32" s="171"/>
      <c r="T32" s="170"/>
      <c r="U32" s="141"/>
    </row>
    <row r="33" spans="2:21" ht="15.75" customHeight="1" x14ac:dyDescent="0.3">
      <c r="B33" s="135" t="s">
        <v>238</v>
      </c>
      <c r="C33" s="182" t="s">
        <v>205</v>
      </c>
      <c r="D33" s="182" t="s">
        <v>206</v>
      </c>
      <c r="E33" s="182"/>
      <c r="M33" s="224"/>
      <c r="N33" s="171"/>
      <c r="O33" s="171"/>
      <c r="P33" s="171"/>
      <c r="R33" s="171"/>
      <c r="S33" s="171"/>
      <c r="T33" s="170"/>
      <c r="U33" s="141"/>
    </row>
    <row r="34" spans="2:21" ht="15.75" customHeight="1" x14ac:dyDescent="0.3">
      <c r="C34" s="182"/>
      <c r="D34" s="182"/>
      <c r="E34" s="182"/>
      <c r="M34" s="224"/>
      <c r="N34" s="171"/>
      <c r="O34" s="171"/>
      <c r="P34" s="171"/>
      <c r="R34" s="171"/>
      <c r="S34" s="171"/>
      <c r="T34" s="170"/>
      <c r="U34" s="141"/>
    </row>
    <row r="35" spans="2:21" ht="15.75" customHeight="1" x14ac:dyDescent="0.3">
      <c r="B35" s="592" t="s">
        <v>269</v>
      </c>
      <c r="C35" s="592"/>
      <c r="D35" s="592"/>
      <c r="E35" s="592"/>
      <c r="F35" s="592"/>
      <c r="G35" s="592"/>
      <c r="H35" s="592"/>
      <c r="I35" s="592"/>
      <c r="J35" s="141"/>
      <c r="K35" s="141"/>
      <c r="L35" s="141"/>
      <c r="M35" s="141"/>
      <c r="N35" s="141"/>
      <c r="O35" s="141"/>
      <c r="P35" s="141"/>
      <c r="Q35" s="141"/>
      <c r="R35" s="141"/>
      <c r="S35" s="141"/>
      <c r="T35" s="141"/>
      <c r="U35" s="141"/>
    </row>
    <row r="36" spans="2:21" ht="15.75" customHeight="1" x14ac:dyDescent="0.3">
      <c r="B36" s="128" t="s">
        <v>270</v>
      </c>
      <c r="C36" s="182"/>
      <c r="D36" s="182"/>
      <c r="E36" s="182"/>
      <c r="J36" s="141"/>
      <c r="K36" s="141"/>
      <c r="L36" s="141"/>
      <c r="M36" s="141"/>
      <c r="N36" s="141"/>
      <c r="O36" s="141"/>
      <c r="P36" s="141"/>
      <c r="Q36" s="141"/>
      <c r="R36" s="141"/>
      <c r="S36" s="141"/>
      <c r="T36" s="141"/>
      <c r="U36" s="141"/>
    </row>
    <row r="37" spans="2:21" ht="15.75" customHeight="1" x14ac:dyDescent="0.3">
      <c r="B37" s="129"/>
      <c r="C37" s="205"/>
      <c r="D37" s="205"/>
      <c r="E37" s="205"/>
      <c r="F37" s="205"/>
      <c r="G37" s="141"/>
      <c r="H37" s="141"/>
      <c r="I37" s="141"/>
      <c r="J37" s="141"/>
      <c r="K37" s="141"/>
      <c r="L37" s="141"/>
      <c r="M37" s="141"/>
      <c r="N37" s="141"/>
      <c r="O37" s="141"/>
      <c r="P37" s="141"/>
      <c r="Q37" s="141"/>
      <c r="R37" s="141"/>
      <c r="S37" s="141"/>
      <c r="T37" s="192"/>
    </row>
    <row r="38" spans="2:21" ht="15.75" customHeight="1" x14ac:dyDescent="0.3">
      <c r="B38" s="184"/>
      <c r="C38" s="184"/>
      <c r="D38" s="184"/>
      <c r="E38" s="184"/>
      <c r="F38" s="186"/>
      <c r="G38" s="184"/>
      <c r="H38" s="184"/>
      <c r="I38" s="184"/>
      <c r="J38" s="184"/>
      <c r="K38" s="184"/>
      <c r="L38" s="184"/>
      <c r="M38" s="184"/>
      <c r="N38" s="184"/>
      <c r="O38" s="184"/>
      <c r="P38" s="184"/>
      <c r="Q38" s="184"/>
      <c r="R38" s="297" t="s">
        <v>256</v>
      </c>
      <c r="S38" s="187"/>
      <c r="T38" s="308"/>
    </row>
    <row r="39" spans="2:21" ht="15.75" customHeight="1" x14ac:dyDescent="0.3">
      <c r="B39" s="188" t="s">
        <v>255</v>
      </c>
      <c r="C39" s="190" t="s">
        <v>2</v>
      </c>
      <c r="D39" s="190" t="s">
        <v>34</v>
      </c>
      <c r="E39" s="190"/>
      <c r="F39" s="245" t="s">
        <v>35</v>
      </c>
      <c r="G39" s="245" t="s">
        <v>36</v>
      </c>
      <c r="H39" s="245" t="s">
        <v>37</v>
      </c>
      <c r="I39" s="190"/>
      <c r="J39" s="190"/>
      <c r="K39" s="190"/>
      <c r="L39" s="190"/>
      <c r="M39" s="192"/>
      <c r="N39" s="192"/>
      <c r="O39" s="191"/>
      <c r="P39" s="191"/>
      <c r="Q39" s="191"/>
      <c r="R39" s="192" t="s">
        <v>81</v>
      </c>
      <c r="S39" s="193"/>
      <c r="T39" s="299"/>
    </row>
    <row r="40" spans="2:21" ht="15.75" customHeight="1" x14ac:dyDescent="0.3">
      <c r="B40" s="194"/>
      <c r="C40" s="146"/>
      <c r="D40" s="146"/>
      <c r="E40" s="146"/>
      <c r="F40" s="571"/>
      <c r="G40" s="146"/>
      <c r="H40" s="146"/>
      <c r="I40" s="146"/>
      <c r="J40" s="146"/>
      <c r="K40" s="146"/>
      <c r="L40" s="146"/>
      <c r="M40" s="146"/>
      <c r="N40" s="146"/>
      <c r="O40" s="136"/>
      <c r="P40" s="136"/>
      <c r="Q40" s="136"/>
      <c r="R40" s="300"/>
      <c r="S40" s="301"/>
      <c r="T40" s="301"/>
    </row>
    <row r="41" spans="2:21" ht="15.75" customHeight="1" x14ac:dyDescent="0.3">
      <c r="B41" s="194"/>
      <c r="C41" s="146"/>
      <c r="D41" s="146"/>
      <c r="E41" s="146"/>
      <c r="F41" s="571"/>
      <c r="G41" s="146"/>
      <c r="H41" s="146"/>
      <c r="I41" s="146"/>
      <c r="J41" s="146"/>
      <c r="K41" s="146"/>
      <c r="L41" s="146"/>
      <c r="M41" s="146"/>
      <c r="N41" s="146"/>
      <c r="O41" s="136"/>
      <c r="P41" s="136"/>
      <c r="Q41" s="136"/>
      <c r="R41" s="300"/>
      <c r="S41" s="301"/>
      <c r="T41" s="301"/>
    </row>
    <row r="42" spans="2:21" ht="15.75" customHeight="1" x14ac:dyDescent="0.3">
      <c r="B42" s="194"/>
      <c r="C42" s="146"/>
      <c r="D42" s="146"/>
      <c r="E42" s="146"/>
      <c r="F42" s="571"/>
      <c r="G42" s="146"/>
      <c r="H42" s="146"/>
      <c r="I42" s="146"/>
      <c r="J42" s="146"/>
      <c r="K42" s="146"/>
      <c r="L42" s="146"/>
      <c r="M42" s="146"/>
      <c r="N42" s="146"/>
      <c r="O42" s="136"/>
      <c r="P42" s="136"/>
      <c r="Q42" s="136"/>
      <c r="R42" s="300"/>
      <c r="S42" s="301"/>
      <c r="T42" s="301"/>
    </row>
    <row r="43" spans="2:21" ht="15.75" customHeight="1" x14ac:dyDescent="0.3">
      <c r="B43" s="194"/>
      <c r="C43" s="514"/>
      <c r="D43" s="514"/>
      <c r="E43" s="514"/>
      <c r="F43" s="571"/>
      <c r="G43" s="514"/>
      <c r="H43" s="514"/>
      <c r="I43" s="514"/>
      <c r="J43" s="514"/>
      <c r="K43" s="514"/>
      <c r="L43" s="514"/>
      <c r="M43" s="514"/>
      <c r="N43" s="514"/>
      <c r="O43" s="136"/>
      <c r="P43" s="136"/>
      <c r="Q43" s="136"/>
      <c r="R43" s="300"/>
      <c r="S43" s="301"/>
      <c r="T43" s="301"/>
    </row>
    <row r="44" spans="2:21" ht="15.75" customHeight="1" x14ac:dyDescent="0.3">
      <c r="B44" s="194"/>
      <c r="C44" s="514"/>
      <c r="D44" s="514"/>
      <c r="E44" s="514"/>
      <c r="F44" s="571"/>
      <c r="G44" s="514"/>
      <c r="H44" s="514"/>
      <c r="I44" s="514"/>
      <c r="J44" s="514"/>
      <c r="K44" s="514"/>
      <c r="L44" s="514"/>
      <c r="M44" s="514"/>
      <c r="N44" s="514"/>
      <c r="O44" s="136"/>
      <c r="P44" s="136"/>
      <c r="Q44" s="136"/>
      <c r="R44" s="300"/>
      <c r="S44" s="301"/>
      <c r="T44" s="301"/>
    </row>
    <row r="45" spans="2:21" ht="15.75" customHeight="1" x14ac:dyDescent="0.3">
      <c r="B45" s="194"/>
      <c r="C45" s="146"/>
      <c r="D45" s="146"/>
      <c r="E45" s="146"/>
      <c r="F45" s="571"/>
      <c r="G45" s="146"/>
      <c r="H45" s="146"/>
      <c r="I45" s="146"/>
      <c r="J45" s="146"/>
      <c r="K45" s="146"/>
      <c r="L45" s="146"/>
      <c r="M45" s="146"/>
      <c r="N45" s="146"/>
      <c r="O45" s="136"/>
      <c r="P45" s="136"/>
      <c r="Q45" s="136"/>
      <c r="R45" s="300"/>
      <c r="S45" s="301"/>
      <c r="T45" s="301"/>
    </row>
    <row r="46" spans="2:21" ht="15.75" customHeight="1" x14ac:dyDescent="0.3">
      <c r="B46" s="210"/>
      <c r="C46" s="211"/>
      <c r="D46" s="211"/>
      <c r="E46" s="211"/>
      <c r="F46" s="160"/>
      <c r="G46" s="254"/>
      <c r="H46" s="213"/>
      <c r="I46" s="213"/>
      <c r="J46" s="213"/>
      <c r="K46" s="213"/>
      <c r="L46" s="213"/>
      <c r="M46" s="163"/>
      <c r="N46" s="214"/>
      <c r="O46" s="215"/>
      <c r="P46" s="215"/>
      <c r="Q46" s="215"/>
    </row>
    <row r="47" spans="2:21" ht="15.75" customHeight="1" x14ac:dyDescent="0.3">
      <c r="B47" s="210"/>
      <c r="C47" s="211"/>
      <c r="D47" s="211"/>
      <c r="E47" s="211"/>
      <c r="F47" s="160"/>
      <c r="G47" s="254"/>
      <c r="H47" s="213"/>
      <c r="I47" s="213"/>
      <c r="J47" s="213"/>
      <c r="K47" s="213"/>
      <c r="L47" s="213"/>
      <c r="M47" s="163"/>
      <c r="N47" s="214"/>
      <c r="O47" s="215"/>
      <c r="P47" s="215"/>
      <c r="Q47" s="215"/>
    </row>
    <row r="48" spans="2:21" ht="15.75" customHeight="1" x14ac:dyDescent="0.3">
      <c r="B48" s="210"/>
      <c r="C48" s="211"/>
      <c r="D48" s="211"/>
      <c r="E48" s="211"/>
      <c r="F48" s="160"/>
      <c r="G48" s="254"/>
      <c r="H48" s="213"/>
      <c r="I48" s="213"/>
      <c r="J48" s="213"/>
      <c r="K48" s="213"/>
      <c r="L48" s="213"/>
      <c r="M48" s="163"/>
      <c r="N48" s="214"/>
      <c r="O48" s="215"/>
      <c r="P48" s="215"/>
      <c r="Q48" s="215"/>
    </row>
    <row r="49" spans="2:23" ht="15.75" customHeight="1" x14ac:dyDescent="0.3">
      <c r="B49" s="210"/>
      <c r="C49" s="211"/>
      <c r="D49" s="211"/>
      <c r="E49" s="211"/>
      <c r="F49" s="160"/>
      <c r="G49" s="254"/>
      <c r="H49" s="213"/>
      <c r="I49" s="213"/>
      <c r="J49" s="213"/>
      <c r="K49" s="213"/>
      <c r="L49" s="213"/>
      <c r="M49" s="163"/>
      <c r="N49" s="214"/>
      <c r="O49" s="215"/>
      <c r="P49" s="215"/>
      <c r="Q49" s="215"/>
    </row>
    <row r="50" spans="2:23" ht="15.75" customHeight="1" x14ac:dyDescent="0.3">
      <c r="B50" s="210"/>
      <c r="C50" s="211"/>
      <c r="D50" s="211"/>
      <c r="E50" s="211"/>
      <c r="F50" s="160"/>
      <c r="G50" s="254"/>
      <c r="H50" s="213"/>
      <c r="I50" s="213"/>
      <c r="J50" s="213"/>
      <c r="K50" s="213"/>
      <c r="L50" s="213"/>
      <c r="M50" s="163"/>
      <c r="N50" s="214"/>
      <c r="O50" s="215"/>
      <c r="P50" s="215"/>
      <c r="Q50" s="215"/>
    </row>
    <row r="51" spans="2:23" ht="15.75" customHeight="1" x14ac:dyDescent="0.3">
      <c r="B51" s="210"/>
      <c r="C51" s="211"/>
      <c r="D51" s="211"/>
      <c r="E51" s="211"/>
      <c r="F51" s="160"/>
      <c r="G51" s="254"/>
      <c r="H51" s="213"/>
      <c r="I51" s="213"/>
      <c r="J51" s="213"/>
      <c r="K51" s="213"/>
      <c r="L51" s="213"/>
      <c r="M51" s="163"/>
      <c r="N51" s="214"/>
      <c r="O51" s="215"/>
      <c r="P51" s="215"/>
      <c r="Q51" s="215"/>
      <c r="R51" s="144"/>
      <c r="S51" s="144"/>
      <c r="T51" s="144"/>
      <c r="U51" s="144"/>
    </row>
    <row r="52" spans="2:23" ht="15.75" customHeight="1" x14ac:dyDescent="0.3">
      <c r="B52" s="235"/>
      <c r="C52" s="230"/>
      <c r="D52" s="230"/>
      <c r="E52" s="230"/>
      <c r="F52" s="160"/>
      <c r="G52" s="236"/>
      <c r="H52" s="236"/>
      <c r="I52" s="236"/>
      <c r="J52" s="236"/>
      <c r="K52" s="236"/>
      <c r="L52" s="236"/>
      <c r="M52" s="232"/>
      <c r="N52" s="209"/>
      <c r="O52" s="243"/>
      <c r="P52" s="165"/>
      <c r="Q52" s="147"/>
      <c r="R52" s="144"/>
      <c r="S52" s="144"/>
      <c r="T52" s="165"/>
      <c r="U52" s="144"/>
      <c r="V52" s="135" t="s">
        <v>230</v>
      </c>
      <c r="W52" s="171">
        <f>W20</f>
        <v>1095016.98</v>
      </c>
    </row>
    <row r="53" spans="2:23" ht="15.75" customHeight="1" x14ac:dyDescent="0.3">
      <c r="B53" s="235"/>
      <c r="C53" s="230"/>
      <c r="D53" s="230"/>
      <c r="E53" s="230"/>
      <c r="F53" s="160"/>
      <c r="G53" s="236"/>
      <c r="H53" s="236"/>
      <c r="I53" s="236"/>
      <c r="J53" s="236"/>
      <c r="K53" s="236"/>
      <c r="L53" s="236"/>
      <c r="M53" s="232"/>
      <c r="N53" s="209"/>
      <c r="O53" s="243"/>
      <c r="P53" s="243"/>
      <c r="Q53" s="147"/>
      <c r="R53" s="144"/>
      <c r="S53" s="144"/>
      <c r="T53" s="144"/>
      <c r="U53" s="144"/>
    </row>
    <row r="54" spans="2:23" ht="15.75" customHeight="1" x14ac:dyDescent="0.3">
      <c r="B54" s="235"/>
      <c r="C54" s="230"/>
      <c r="D54" s="230"/>
      <c r="E54" s="230"/>
      <c r="F54" s="160"/>
      <c r="G54" s="236"/>
      <c r="H54" s="236"/>
      <c r="I54" s="236"/>
      <c r="J54" s="236"/>
      <c r="K54" s="236"/>
      <c r="L54" s="236"/>
      <c r="M54" s="232"/>
      <c r="N54" s="209"/>
      <c r="O54" s="237"/>
      <c r="P54" s="237"/>
      <c r="Q54" s="141"/>
      <c r="R54" s="144"/>
      <c r="S54" s="144"/>
      <c r="T54" s="165"/>
    </row>
    <row r="55" spans="2:23" ht="15.75" customHeight="1" x14ac:dyDescent="0.3">
      <c r="B55" s="235"/>
      <c r="C55" s="230"/>
      <c r="D55" s="230"/>
      <c r="E55" s="230"/>
      <c r="F55" s="160"/>
      <c r="G55" s="236"/>
      <c r="H55" s="236"/>
      <c r="I55" s="236"/>
      <c r="J55" s="236"/>
      <c r="K55" s="236"/>
      <c r="L55" s="236"/>
      <c r="M55" s="238"/>
      <c r="N55" s="214"/>
      <c r="O55" s="237"/>
      <c r="P55" s="237"/>
      <c r="Q55" s="141"/>
    </row>
    <row r="56" spans="2:23" ht="15.75" customHeight="1" x14ac:dyDescent="0.3"/>
    <row r="57" spans="2:23" ht="15.75" customHeight="1" x14ac:dyDescent="0.3">
      <c r="F57" s="145"/>
      <c r="G57" s="240"/>
      <c r="H57" s="240"/>
      <c r="I57" s="240"/>
      <c r="J57" s="240"/>
      <c r="K57" s="240"/>
      <c r="L57" s="240"/>
    </row>
    <row r="58" spans="2:23" ht="15.75" customHeight="1" x14ac:dyDescent="0.3"/>
    <row r="59" spans="2:23" ht="15.75" customHeight="1" x14ac:dyDescent="0.3"/>
    <row r="60" spans="2:23" ht="15.75" customHeight="1" x14ac:dyDescent="0.3"/>
    <row r="61" spans="2:23" ht="15.75" customHeight="1" x14ac:dyDescent="0.3"/>
    <row r="62" spans="2:23" ht="15.75" customHeight="1" x14ac:dyDescent="0.3"/>
    <row r="63" spans="2:23" ht="15.75" customHeight="1" x14ac:dyDescent="0.3"/>
    <row r="64" spans="2:23" ht="15.75" customHeight="1" x14ac:dyDescent="0.3"/>
    <row r="65" ht="15.75" customHeight="1" x14ac:dyDescent="0.3"/>
    <row r="66" ht="15.75" customHeight="1" x14ac:dyDescent="0.3"/>
    <row r="67" ht="15.75" customHeight="1" x14ac:dyDescent="0.3"/>
  </sheetData>
  <mergeCells count="7">
    <mergeCell ref="U4:W4"/>
    <mergeCell ref="U5:W5"/>
    <mergeCell ref="B35:I35"/>
    <mergeCell ref="B29:G29"/>
    <mergeCell ref="B28:G28"/>
    <mergeCell ref="B26:G26"/>
    <mergeCell ref="B24:G24"/>
  </mergeCells>
  <conditionalFormatting sqref="R7:S19 B21 A7:P19 U7:X19">
    <cfRule type="expression" dxfId="95" priority="1">
      <formula>MOD(ROW(),2)=0</formula>
    </cfRule>
  </conditionalFormatting>
  <hyperlinks>
    <hyperlink ref="B29" r:id="rId1" xr:uid="{00000000-0004-0000-1F00-000000000000}"/>
  </hyperlinks>
  <printOptions horizontalCentered="1" gridLines="1"/>
  <pageMargins left="0" right="0" top="0.75" bottom="0.75" header="0.3" footer="0.3"/>
  <pageSetup scale="54" orientation="landscape" horizontalDpi="1200" verticalDpi="1200"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CCFFCC"/>
    <pageSetUpPr fitToPage="1"/>
  </sheetPr>
  <dimension ref="A1:Y67"/>
  <sheetViews>
    <sheetView showGridLines="0" zoomScale="80" zoomScaleNormal="80" workbookViewId="0">
      <pane xSplit="2" ySplit="6" topLeftCell="H7" activePane="bottomRight" state="frozen"/>
      <selection pane="topRight" activeCell="C1" sqref="C1"/>
      <selection pane="bottomLeft" activeCell="A7" sqref="A7"/>
      <selection pane="bottomRight" activeCell="S23" sqref="S23"/>
    </sheetView>
  </sheetViews>
  <sheetFormatPr defaultColWidth="9.109375" defaultRowHeight="14.4" x14ac:dyDescent="0.3"/>
  <cols>
    <col min="1" max="1" width="7.88671875" style="135" customWidth="1"/>
    <col min="2" max="2" width="64.5546875" style="135" customWidth="1"/>
    <col min="3" max="3" width="47.44140625" style="135" customWidth="1"/>
    <col min="4" max="4" width="14.5546875" style="135" customWidth="1"/>
    <col min="5" max="5" width="8.33203125" style="135" customWidth="1"/>
    <col min="6" max="6" width="19.44140625" style="137" customWidth="1"/>
    <col min="7" max="7" width="23" style="137" customWidth="1"/>
    <col min="8" max="8" width="11.88671875" style="135" customWidth="1"/>
    <col min="9" max="9" width="13.44140625" style="135" customWidth="1"/>
    <col min="10" max="10" width="13.33203125" style="135" customWidth="1"/>
    <col min="11" max="11" width="15.6640625" style="135" customWidth="1"/>
    <col min="12" max="12" width="10.6640625" style="135" customWidth="1"/>
    <col min="13" max="13" width="20.5546875" style="135" customWidth="1"/>
    <col min="14" max="14" width="15.88671875" style="135" bestFit="1" customWidth="1"/>
    <col min="15" max="15" width="12.5546875" style="135" customWidth="1"/>
    <col min="16" max="16" width="15.88671875" style="135" bestFit="1" customWidth="1"/>
    <col min="17" max="17" width="3.109375" style="135" customWidth="1"/>
    <col min="18" max="18" width="16.44140625" style="135" customWidth="1"/>
    <col min="19" max="19" width="15.88671875" style="135" bestFit="1" customWidth="1"/>
    <col min="20" max="20" width="4.33203125" style="141" customWidth="1"/>
    <col min="21" max="21" width="15.109375" style="135" bestFit="1" customWidth="1"/>
    <col min="22" max="22" width="12.6640625" style="135" customWidth="1"/>
    <col min="23" max="23" width="15.88671875" style="135" bestFit="1" customWidth="1"/>
    <col min="24" max="24" width="15.6640625" style="135" bestFit="1" customWidth="1"/>
    <col min="25" max="16384" width="9.109375" style="135"/>
  </cols>
  <sheetData>
    <row r="1" spans="1:25" ht="15.75" customHeight="1" x14ac:dyDescent="0.3">
      <c r="A1" s="132" t="s">
        <v>72</v>
      </c>
    </row>
    <row r="2" spans="1:25" ht="15.75" customHeight="1" x14ac:dyDescent="0.3">
      <c r="A2" s="138" t="str">
        <f>'#4012 Somerset Canyons Middle  '!A2</f>
        <v>Federal Grant Allocations/Reimbursements as of: 03/31/2024</v>
      </c>
      <c r="B2" s="199"/>
      <c r="N2" s="140"/>
      <c r="O2" s="140"/>
      <c r="Q2" s="141"/>
      <c r="R2" s="141"/>
      <c r="S2" s="141"/>
    </row>
    <row r="3" spans="1:25" ht="15.75" customHeight="1" x14ac:dyDescent="0.3">
      <c r="A3" s="142" t="s">
        <v>73</v>
      </c>
      <c r="B3" s="132"/>
      <c r="D3" s="132"/>
      <c r="E3" s="132"/>
      <c r="F3" s="131"/>
      <c r="Q3" s="141"/>
      <c r="R3" s="141"/>
      <c r="S3" s="141"/>
      <c r="U3" s="136"/>
      <c r="V3" s="143"/>
    </row>
    <row r="4" spans="1:25" ht="15.75" customHeight="1" x14ac:dyDescent="0.3">
      <c r="A4" s="132" t="s">
        <v>143</v>
      </c>
      <c r="N4" s="145"/>
      <c r="O4" s="145"/>
      <c r="P4" s="145"/>
      <c r="Q4" s="146"/>
      <c r="R4" s="141"/>
      <c r="S4" s="141"/>
      <c r="T4" s="146"/>
      <c r="U4" s="594" t="s">
        <v>263</v>
      </c>
      <c r="V4" s="594"/>
      <c r="W4" s="594"/>
      <c r="X4" s="147"/>
    </row>
    <row r="5" spans="1:25" ht="15" thickBot="1" x14ac:dyDescent="0.35">
      <c r="H5" s="148"/>
      <c r="I5" s="148"/>
      <c r="N5" s="145"/>
      <c r="O5" s="145"/>
      <c r="P5" s="145"/>
      <c r="Q5" s="146"/>
      <c r="R5" s="150"/>
      <c r="S5" s="150"/>
      <c r="T5" s="146"/>
      <c r="U5" s="597"/>
      <c r="V5" s="597"/>
      <c r="W5" s="597"/>
      <c r="X5" s="151"/>
    </row>
    <row r="6" spans="1:25" s="202" customFormat="1" ht="85.5" customHeight="1"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145"/>
      <c r="R6" s="154" t="s">
        <v>264</v>
      </c>
      <c r="S6" s="155" t="s">
        <v>265</v>
      </c>
      <c r="T6" s="200"/>
      <c r="U6" s="345" t="s">
        <v>223</v>
      </c>
      <c r="V6" s="346" t="s">
        <v>251</v>
      </c>
      <c r="W6" s="347" t="s">
        <v>252</v>
      </c>
      <c r="X6" s="159" t="str">
        <f>'#4012 Somerset Canyons Middle  '!X6</f>
        <v>Available Budget as of 03/31/2024</v>
      </c>
    </row>
    <row r="7" spans="1:25" ht="15.75" customHeight="1" x14ac:dyDescent="0.3">
      <c r="A7" s="137">
        <v>4426</v>
      </c>
      <c r="B7" s="135" t="s">
        <v>240</v>
      </c>
      <c r="C7" s="229" t="s">
        <v>232</v>
      </c>
      <c r="D7" s="137" t="s">
        <v>175</v>
      </c>
      <c r="E7" s="137" t="s">
        <v>217</v>
      </c>
      <c r="F7" s="137" t="s">
        <v>176</v>
      </c>
      <c r="G7" s="235" t="s">
        <v>7</v>
      </c>
      <c r="H7" s="296">
        <v>0.05</v>
      </c>
      <c r="I7" s="296">
        <v>0.1265</v>
      </c>
      <c r="J7" s="169">
        <v>45199</v>
      </c>
      <c r="K7" s="169">
        <v>45199</v>
      </c>
      <c r="L7" s="169">
        <v>44201</v>
      </c>
      <c r="M7" s="137" t="s">
        <v>178</v>
      </c>
      <c r="N7" s="507">
        <v>391081.78</v>
      </c>
      <c r="O7" s="364"/>
      <c r="P7" s="365">
        <f t="shared" ref="P7:P15" si="0">N7+O7</f>
        <v>391081.78</v>
      </c>
      <c r="Q7" s="130"/>
      <c r="R7" s="537">
        <v>390941.82</v>
      </c>
      <c r="S7" s="365">
        <f t="shared" ref="S7:S15" si="1">P7-R7</f>
        <v>139.96000000002095</v>
      </c>
      <c r="T7" s="175"/>
      <c r="U7" s="537">
        <v>139.96</v>
      </c>
      <c r="V7" s="364">
        <v>0</v>
      </c>
      <c r="W7" s="452">
        <f t="shared" ref="W7:W15" si="2">SUM(U7:V7)</f>
        <v>139.96</v>
      </c>
      <c r="X7" s="428">
        <v>0</v>
      </c>
      <c r="Y7" s="135" t="s">
        <v>326</v>
      </c>
    </row>
    <row r="8" spans="1:25" ht="15.75" customHeight="1" x14ac:dyDescent="0.3">
      <c r="A8" s="137">
        <v>4451</v>
      </c>
      <c r="B8" s="548" t="s">
        <v>22</v>
      </c>
      <c r="C8" s="554" t="s">
        <v>327</v>
      </c>
      <c r="D8" s="137" t="s">
        <v>341</v>
      </c>
      <c r="E8" s="137" t="s">
        <v>291</v>
      </c>
      <c r="F8" s="137" t="s">
        <v>329</v>
      </c>
      <c r="G8" s="135" t="s">
        <v>7</v>
      </c>
      <c r="H8" s="318">
        <v>2.3E-2</v>
      </c>
      <c r="I8" s="318">
        <v>0.1265</v>
      </c>
      <c r="J8" s="169">
        <v>45473</v>
      </c>
      <c r="K8" s="169">
        <v>45474</v>
      </c>
      <c r="L8" s="169">
        <v>45108</v>
      </c>
      <c r="M8" s="137" t="s">
        <v>268</v>
      </c>
      <c r="N8" s="363">
        <v>3598.98</v>
      </c>
      <c r="O8" s="364"/>
      <c r="P8" s="365">
        <f t="shared" si="0"/>
        <v>3598.98</v>
      </c>
      <c r="Q8" s="130"/>
      <c r="R8" s="378">
        <v>941.98</v>
      </c>
      <c r="S8" s="365">
        <f t="shared" si="1"/>
        <v>2657</v>
      </c>
      <c r="T8" s="175"/>
      <c r="U8" s="378">
        <v>0</v>
      </c>
      <c r="V8" s="364">
        <v>0</v>
      </c>
      <c r="W8" s="452">
        <f t="shared" si="2"/>
        <v>0</v>
      </c>
      <c r="X8" s="428">
        <f t="shared" ref="X8:X15" si="3">S8-W8</f>
        <v>2657</v>
      </c>
    </row>
    <row r="9" spans="1:25" ht="15.75" customHeight="1" x14ac:dyDescent="0.3">
      <c r="A9" s="137" t="s">
        <v>304</v>
      </c>
      <c r="B9" s="135" t="s">
        <v>298</v>
      </c>
      <c r="C9" s="525" t="s">
        <v>185</v>
      </c>
      <c r="D9" s="137" t="s">
        <v>186</v>
      </c>
      <c r="E9" s="137" t="s">
        <v>277</v>
      </c>
      <c r="F9" s="137" t="s">
        <v>290</v>
      </c>
      <c r="G9" s="235" t="s">
        <v>7</v>
      </c>
      <c r="H9" s="296">
        <v>0.05</v>
      </c>
      <c r="I9" s="296">
        <v>0.1265</v>
      </c>
      <c r="J9" s="169">
        <v>45565</v>
      </c>
      <c r="K9" s="169">
        <v>45565</v>
      </c>
      <c r="L9" s="169">
        <v>44279</v>
      </c>
      <c r="M9" s="137" t="s">
        <v>244</v>
      </c>
      <c r="N9" s="363">
        <v>21377.61</v>
      </c>
      <c r="O9" s="364">
        <v>393.88</v>
      </c>
      <c r="P9" s="365">
        <f t="shared" si="0"/>
        <v>21771.49</v>
      </c>
      <c r="Q9" s="527"/>
      <c r="R9" s="378"/>
      <c r="S9" s="365">
        <f t="shared" si="1"/>
        <v>21771.49</v>
      </c>
      <c r="T9" s="175"/>
      <c r="U9" s="378"/>
      <c r="V9" s="364"/>
      <c r="W9" s="452">
        <f t="shared" si="2"/>
        <v>0</v>
      </c>
      <c r="X9" s="428">
        <f t="shared" si="3"/>
        <v>21771.49</v>
      </c>
    </row>
    <row r="10" spans="1:25" ht="15.75" customHeight="1" x14ac:dyDescent="0.3">
      <c r="A10" s="137" t="s">
        <v>305</v>
      </c>
      <c r="B10" s="135" t="s">
        <v>299</v>
      </c>
      <c r="C10" s="525" t="s">
        <v>185</v>
      </c>
      <c r="D10" s="137" t="s">
        <v>186</v>
      </c>
      <c r="E10" s="137" t="s">
        <v>279</v>
      </c>
      <c r="F10" s="137" t="s">
        <v>278</v>
      </c>
      <c r="G10" s="235" t="s">
        <v>7</v>
      </c>
      <c r="H10" s="296">
        <v>0.05</v>
      </c>
      <c r="I10" s="296">
        <v>0.1265</v>
      </c>
      <c r="J10" s="169">
        <v>45565</v>
      </c>
      <c r="K10" s="169">
        <v>45565</v>
      </c>
      <c r="L10" s="169">
        <v>44279</v>
      </c>
      <c r="M10" s="137" t="s">
        <v>280</v>
      </c>
      <c r="N10" s="363">
        <v>10175.11</v>
      </c>
      <c r="O10" s="364"/>
      <c r="P10" s="365">
        <f t="shared" si="0"/>
        <v>10175.11</v>
      </c>
      <c r="Q10" s="527"/>
      <c r="R10" s="378"/>
      <c r="S10" s="365">
        <f t="shared" si="1"/>
        <v>10175.11</v>
      </c>
      <c r="T10" s="175"/>
      <c r="U10" s="378">
        <v>9105.61</v>
      </c>
      <c r="V10" s="364"/>
      <c r="W10" s="452">
        <f t="shared" si="2"/>
        <v>9105.61</v>
      </c>
      <c r="X10" s="428">
        <f t="shared" si="3"/>
        <v>1069.5</v>
      </c>
    </row>
    <row r="11" spans="1:25" ht="15.75" customHeight="1" x14ac:dyDescent="0.3">
      <c r="A11" s="137" t="s">
        <v>306</v>
      </c>
      <c r="B11" s="135" t="s">
        <v>212</v>
      </c>
      <c r="C11" s="525" t="s">
        <v>185</v>
      </c>
      <c r="D11" s="137" t="s">
        <v>186</v>
      </c>
      <c r="E11" s="137" t="s">
        <v>213</v>
      </c>
      <c r="F11" s="137" t="s">
        <v>187</v>
      </c>
      <c r="G11" s="235" t="s">
        <v>7</v>
      </c>
      <c r="H11" s="296">
        <v>0.05</v>
      </c>
      <c r="I11" s="296">
        <v>0.1265</v>
      </c>
      <c r="J11" s="169">
        <v>45565</v>
      </c>
      <c r="K11" s="169">
        <v>45565</v>
      </c>
      <c r="L11" s="169">
        <v>44279</v>
      </c>
      <c r="M11" s="137" t="s">
        <v>188</v>
      </c>
      <c r="N11" s="363">
        <v>1529076.79</v>
      </c>
      <c r="O11" s="364">
        <v>239.53</v>
      </c>
      <c r="P11" s="365">
        <f t="shared" si="0"/>
        <v>1529316.32</v>
      </c>
      <c r="Q11" s="527"/>
      <c r="R11" s="378">
        <f>171324.05+87019.1</f>
        <v>258343.15</v>
      </c>
      <c r="S11" s="365">
        <f t="shared" si="1"/>
        <v>1270973.1700000002</v>
      </c>
      <c r="T11" s="175"/>
      <c r="U11" s="378">
        <v>1201704.05</v>
      </c>
      <c r="V11" s="364"/>
      <c r="W11" s="452">
        <f t="shared" si="2"/>
        <v>1201704.05</v>
      </c>
      <c r="X11" s="428">
        <f t="shared" si="3"/>
        <v>69269.120000000112</v>
      </c>
    </row>
    <row r="12" spans="1:25" ht="15.75" customHeight="1" x14ac:dyDescent="0.3">
      <c r="A12" s="137" t="s">
        <v>307</v>
      </c>
      <c r="B12" s="135" t="s">
        <v>300</v>
      </c>
      <c r="C12" s="525" t="s">
        <v>185</v>
      </c>
      <c r="D12" s="137" t="s">
        <v>186</v>
      </c>
      <c r="E12" s="137" t="s">
        <v>281</v>
      </c>
      <c r="F12" s="137" t="s">
        <v>282</v>
      </c>
      <c r="G12" s="235" t="s">
        <v>7</v>
      </c>
      <c r="H12" s="296">
        <v>0.05</v>
      </c>
      <c r="I12" s="296">
        <v>0.1265</v>
      </c>
      <c r="J12" s="169">
        <v>45565</v>
      </c>
      <c r="K12" s="169">
        <v>45565</v>
      </c>
      <c r="L12" s="169">
        <v>44279</v>
      </c>
      <c r="M12" s="137" t="s">
        <v>283</v>
      </c>
      <c r="N12" s="363">
        <v>11461.2</v>
      </c>
      <c r="O12" s="364"/>
      <c r="P12" s="365">
        <f t="shared" si="0"/>
        <v>11461.2</v>
      </c>
      <c r="Q12" s="527"/>
      <c r="R12" s="378"/>
      <c r="S12" s="365">
        <f t="shared" si="1"/>
        <v>11461.2</v>
      </c>
      <c r="T12" s="175"/>
      <c r="U12" s="378"/>
      <c r="V12" s="364"/>
      <c r="W12" s="452">
        <f t="shared" si="2"/>
        <v>0</v>
      </c>
      <c r="X12" s="428">
        <f t="shared" si="3"/>
        <v>11461.2</v>
      </c>
    </row>
    <row r="13" spans="1:25" ht="15.75" customHeight="1" x14ac:dyDescent="0.3">
      <c r="A13" s="137" t="s">
        <v>308</v>
      </c>
      <c r="B13" s="135" t="s">
        <v>321</v>
      </c>
      <c r="C13" s="525" t="s">
        <v>185</v>
      </c>
      <c r="D13" s="137" t="s">
        <v>186</v>
      </c>
      <c r="E13" s="137" t="s">
        <v>284</v>
      </c>
      <c r="F13" s="137" t="s">
        <v>285</v>
      </c>
      <c r="G13" s="235" t="s">
        <v>7</v>
      </c>
      <c r="H13" s="296">
        <v>0.05</v>
      </c>
      <c r="I13" s="296">
        <v>0.1265</v>
      </c>
      <c r="J13" s="169">
        <v>45565</v>
      </c>
      <c r="K13" s="169">
        <v>45565</v>
      </c>
      <c r="L13" s="169">
        <v>44279</v>
      </c>
      <c r="M13" s="137" t="s">
        <v>286</v>
      </c>
      <c r="N13" s="363">
        <v>16851.98</v>
      </c>
      <c r="O13" s="364"/>
      <c r="P13" s="365">
        <f t="shared" si="0"/>
        <v>16851.98</v>
      </c>
      <c r="Q13" s="527"/>
      <c r="R13" s="378"/>
      <c r="S13" s="365">
        <f t="shared" si="1"/>
        <v>16851.98</v>
      </c>
      <c r="T13" s="175"/>
      <c r="U13" s="378"/>
      <c r="V13" s="364"/>
      <c r="W13" s="452">
        <f t="shared" si="2"/>
        <v>0</v>
      </c>
      <c r="X13" s="428">
        <f t="shared" si="3"/>
        <v>16851.98</v>
      </c>
    </row>
    <row r="14" spans="1:25" ht="15.75" customHeight="1" x14ac:dyDescent="0.3">
      <c r="A14" s="137" t="s">
        <v>309</v>
      </c>
      <c r="B14" s="135" t="s">
        <v>302</v>
      </c>
      <c r="C14" s="525" t="s">
        <v>185</v>
      </c>
      <c r="D14" s="137" t="s">
        <v>186</v>
      </c>
      <c r="E14" s="137" t="s">
        <v>287</v>
      </c>
      <c r="F14" s="137" t="s">
        <v>288</v>
      </c>
      <c r="G14" s="235" t="s">
        <v>7</v>
      </c>
      <c r="H14" s="296">
        <v>0.05</v>
      </c>
      <c r="I14" s="296">
        <v>0.1265</v>
      </c>
      <c r="J14" s="169">
        <v>45565</v>
      </c>
      <c r="K14" s="169">
        <v>45565</v>
      </c>
      <c r="L14" s="169">
        <v>44279</v>
      </c>
      <c r="M14" s="137" t="s">
        <v>289</v>
      </c>
      <c r="N14" s="363">
        <v>56830.44</v>
      </c>
      <c r="O14" s="364"/>
      <c r="P14" s="365">
        <f t="shared" si="0"/>
        <v>56830.44</v>
      </c>
      <c r="Q14" s="527"/>
      <c r="R14" s="378"/>
      <c r="S14" s="365">
        <f t="shared" si="1"/>
        <v>56830.44</v>
      </c>
      <c r="T14" s="175"/>
      <c r="U14" s="378">
        <v>34938.83</v>
      </c>
      <c r="V14" s="364"/>
      <c r="W14" s="452">
        <f t="shared" si="2"/>
        <v>34938.83</v>
      </c>
      <c r="X14" s="428">
        <f t="shared" si="3"/>
        <v>21891.61</v>
      </c>
    </row>
    <row r="15" spans="1:25" ht="15.75" customHeight="1" x14ac:dyDescent="0.3">
      <c r="A15" s="137">
        <v>4464</v>
      </c>
      <c r="B15" s="135" t="s">
        <v>233</v>
      </c>
      <c r="C15" s="525" t="s">
        <v>235</v>
      </c>
      <c r="D15" s="137" t="s">
        <v>175</v>
      </c>
      <c r="E15" s="137" t="s">
        <v>225</v>
      </c>
      <c r="F15" s="137" t="s">
        <v>226</v>
      </c>
      <c r="G15" s="235" t="s">
        <v>7</v>
      </c>
      <c r="H15" s="296">
        <v>0.05</v>
      </c>
      <c r="I15" s="296">
        <v>0.1265</v>
      </c>
      <c r="J15" s="169">
        <v>45199</v>
      </c>
      <c r="K15" s="169">
        <v>45199</v>
      </c>
      <c r="L15" s="169">
        <v>44201</v>
      </c>
      <c r="M15" s="137" t="s">
        <v>234</v>
      </c>
      <c r="N15" s="363">
        <v>66357.16</v>
      </c>
      <c r="O15" s="364"/>
      <c r="P15" s="365">
        <f t="shared" si="0"/>
        <v>66357.16</v>
      </c>
      <c r="Q15" s="527"/>
      <c r="R15" s="378">
        <v>64175.98</v>
      </c>
      <c r="S15" s="365">
        <f t="shared" si="1"/>
        <v>2181.1800000000003</v>
      </c>
      <c r="T15" s="175"/>
      <c r="U15" s="378">
        <v>2181.1799999999998</v>
      </c>
      <c r="V15" s="364"/>
      <c r="W15" s="452">
        <f t="shared" si="2"/>
        <v>2181.1799999999998</v>
      </c>
      <c r="X15" s="428">
        <f t="shared" si="3"/>
        <v>0</v>
      </c>
      <c r="Y15" s="135" t="s">
        <v>326</v>
      </c>
    </row>
    <row r="16" spans="1:25" ht="15.75" customHeight="1" thickBot="1" x14ac:dyDescent="0.35">
      <c r="A16" s="160"/>
      <c r="B16" s="144"/>
      <c r="C16" s="166"/>
      <c r="D16" s="160"/>
      <c r="E16" s="160"/>
      <c r="F16" s="160"/>
      <c r="G16" s="214"/>
      <c r="H16" s="318"/>
      <c r="I16" s="318"/>
      <c r="J16" s="163"/>
      <c r="K16" s="163"/>
      <c r="L16" s="163"/>
      <c r="M16" s="160"/>
      <c r="N16" s="366">
        <f>SUM(N7:N15)</f>
        <v>2106811.0499999998</v>
      </c>
      <c r="O16" s="367">
        <f>SUM(O7:O15)</f>
        <v>633.41</v>
      </c>
      <c r="P16" s="368">
        <f>SUM(P7:P15)</f>
        <v>2107444.46</v>
      </c>
      <c r="Q16" s="130"/>
      <c r="R16" s="366">
        <f>SUM(R7:R15)</f>
        <v>714402.92999999993</v>
      </c>
      <c r="S16" s="368">
        <f>SUM(S7:S15)</f>
        <v>1393041.53</v>
      </c>
      <c r="T16" s="175"/>
      <c r="U16" s="366">
        <f>SUM(U7:U15)</f>
        <v>1248069.6300000001</v>
      </c>
      <c r="V16" s="367">
        <f t="shared" ref="V16:W16" si="4">SUM(V7:V15)</f>
        <v>0</v>
      </c>
      <c r="W16" s="367">
        <f t="shared" si="4"/>
        <v>1248069.6300000001</v>
      </c>
      <c r="X16" s="457">
        <f>SUM(X7:X15)</f>
        <v>144971.90000000011</v>
      </c>
    </row>
    <row r="17" spans="2:20" ht="15.75" customHeight="1" thickTop="1" x14ac:dyDescent="0.3">
      <c r="C17" s="182"/>
      <c r="D17" s="182"/>
      <c r="E17" s="182"/>
      <c r="H17" s="137"/>
      <c r="I17" s="137"/>
      <c r="J17" s="198"/>
      <c r="K17" s="198"/>
      <c r="L17" s="198"/>
      <c r="M17" s="224" t="s">
        <v>38</v>
      </c>
      <c r="N17" s="171"/>
      <c r="O17" s="171"/>
      <c r="P17" s="171"/>
      <c r="R17" s="171"/>
      <c r="S17" s="171"/>
      <c r="T17" s="170"/>
    </row>
    <row r="18" spans="2:20" ht="15.75" customHeight="1" x14ac:dyDescent="0.3">
      <c r="C18" s="182"/>
      <c r="D18" s="182"/>
      <c r="E18" s="182"/>
      <c r="J18" s="198"/>
      <c r="K18" s="198"/>
      <c r="L18" s="198"/>
      <c r="M18" s="224"/>
      <c r="N18" s="171"/>
      <c r="O18" s="171"/>
      <c r="P18" s="171"/>
      <c r="R18" s="171"/>
      <c r="S18" s="171"/>
      <c r="T18" s="170"/>
    </row>
    <row r="19" spans="2:20" ht="15.75" customHeight="1" x14ac:dyDescent="0.3">
      <c r="C19" s="182"/>
      <c r="D19" s="182"/>
      <c r="E19" s="182"/>
      <c r="M19" s="224"/>
      <c r="N19" s="171"/>
      <c r="O19" s="171"/>
      <c r="P19" s="171"/>
      <c r="R19" s="171"/>
      <c r="S19" s="171"/>
      <c r="T19" s="170"/>
    </row>
    <row r="20" spans="2:20" ht="15.75" customHeight="1" x14ac:dyDescent="0.3">
      <c r="B20" s="132" t="s">
        <v>111</v>
      </c>
      <c r="C20" s="182"/>
      <c r="D20" s="182"/>
      <c r="E20" s="182"/>
      <c r="M20" s="224"/>
      <c r="N20" s="171"/>
      <c r="O20" s="171"/>
      <c r="P20" s="171"/>
      <c r="R20" s="171"/>
      <c r="S20" s="171"/>
      <c r="T20" s="170"/>
    </row>
    <row r="21" spans="2:20" ht="15.75" customHeight="1" x14ac:dyDescent="0.3">
      <c r="B21" s="596" t="s">
        <v>253</v>
      </c>
      <c r="C21" s="596"/>
      <c r="D21" s="596"/>
      <c r="E21" s="596"/>
      <c r="F21" s="596"/>
      <c r="G21" s="596"/>
      <c r="M21" s="224"/>
      <c r="N21" s="171"/>
      <c r="O21" s="171"/>
      <c r="P21" s="171"/>
      <c r="R21" s="171"/>
      <c r="S21" s="171"/>
      <c r="T21" s="170"/>
    </row>
    <row r="22" spans="2:20" ht="15.75" customHeight="1" x14ac:dyDescent="0.3">
      <c r="C22" s="182"/>
      <c r="D22" s="182"/>
      <c r="E22" s="182"/>
      <c r="M22" s="224"/>
      <c r="N22" s="171"/>
      <c r="O22" s="171"/>
      <c r="P22" s="171"/>
      <c r="R22" s="171"/>
      <c r="S22" s="171"/>
      <c r="T22" s="170"/>
    </row>
    <row r="23" spans="2:20" ht="15.75" customHeight="1" x14ac:dyDescent="0.3">
      <c r="B23" s="596" t="s">
        <v>115</v>
      </c>
      <c r="C23" s="596"/>
      <c r="D23" s="596"/>
      <c r="E23" s="596"/>
      <c r="F23" s="596"/>
      <c r="G23" s="596"/>
      <c r="M23" s="224"/>
      <c r="N23" s="171"/>
      <c r="O23" s="171"/>
      <c r="P23" s="171"/>
      <c r="R23" s="171"/>
      <c r="S23" s="171"/>
      <c r="T23" s="170"/>
    </row>
    <row r="24" spans="2:20" ht="15.75" customHeight="1" x14ac:dyDescent="0.3">
      <c r="B24" s="176"/>
      <c r="C24" s="176"/>
      <c r="D24" s="176"/>
      <c r="E24" s="176"/>
      <c r="F24" s="177"/>
      <c r="M24" s="224"/>
      <c r="N24" s="171"/>
      <c r="O24" s="171"/>
      <c r="P24" s="171"/>
      <c r="R24" s="171"/>
      <c r="S24" s="171"/>
      <c r="T24" s="170"/>
    </row>
    <row r="25" spans="2:20" ht="15.75" customHeight="1" x14ac:dyDescent="0.3">
      <c r="B25" s="596" t="s">
        <v>136</v>
      </c>
      <c r="C25" s="596"/>
      <c r="D25" s="596"/>
      <c r="E25" s="596"/>
      <c r="F25" s="596"/>
      <c r="G25" s="596"/>
      <c r="M25" s="224"/>
      <c r="N25" s="171"/>
      <c r="O25" s="171"/>
      <c r="P25" s="171"/>
      <c r="R25" s="171"/>
      <c r="S25" s="171"/>
      <c r="T25" s="170"/>
    </row>
    <row r="26" spans="2:20" ht="15.75" customHeight="1" x14ac:dyDescent="0.3">
      <c r="B26" s="609" t="s">
        <v>135</v>
      </c>
      <c r="C26" s="609"/>
      <c r="D26" s="609"/>
      <c r="E26" s="609"/>
      <c r="F26" s="609"/>
      <c r="G26" s="609"/>
      <c r="M26" s="224"/>
      <c r="N26" s="171"/>
      <c r="O26" s="171"/>
      <c r="P26" s="171"/>
      <c r="R26" s="171"/>
      <c r="S26" s="171"/>
      <c r="T26" s="170"/>
    </row>
    <row r="27" spans="2:20" ht="15.75" customHeight="1" x14ac:dyDescent="0.3">
      <c r="B27" s="176"/>
      <c r="C27" s="176"/>
      <c r="D27" s="176"/>
      <c r="E27" s="176"/>
      <c r="F27" s="177"/>
      <c r="M27" s="224"/>
      <c r="N27" s="171"/>
      <c r="O27" s="171"/>
      <c r="P27" s="171"/>
      <c r="R27" s="171"/>
      <c r="S27" s="171"/>
      <c r="T27" s="170"/>
    </row>
    <row r="28" spans="2:20" ht="15.75" customHeight="1" x14ac:dyDescent="0.3">
      <c r="B28" s="131" t="s">
        <v>98</v>
      </c>
      <c r="C28" s="180" t="s">
        <v>101</v>
      </c>
      <c r="D28" s="180" t="s">
        <v>102</v>
      </c>
      <c r="E28" s="180"/>
      <c r="F28" s="177"/>
      <c r="M28" s="224"/>
      <c r="N28" s="171"/>
      <c r="O28" s="171"/>
      <c r="P28" s="171"/>
      <c r="R28" s="171"/>
      <c r="S28" s="171"/>
      <c r="T28" s="170"/>
    </row>
    <row r="29" spans="2:20" ht="15.75" customHeight="1" x14ac:dyDescent="0.3">
      <c r="B29" s="135" t="s">
        <v>104</v>
      </c>
      <c r="C29" s="182" t="s">
        <v>147</v>
      </c>
      <c r="D29" s="182" t="s">
        <v>146</v>
      </c>
      <c r="E29" s="182"/>
      <c r="M29" s="224"/>
      <c r="N29" s="171"/>
      <c r="O29" s="171"/>
      <c r="P29" s="171"/>
      <c r="R29" s="171"/>
      <c r="S29" s="171"/>
      <c r="T29" s="170"/>
    </row>
    <row r="30" spans="2:20" ht="15.75" customHeight="1" x14ac:dyDescent="0.3">
      <c r="B30" s="135" t="s">
        <v>237</v>
      </c>
      <c r="C30" s="182" t="s">
        <v>205</v>
      </c>
      <c r="D30" s="182" t="s">
        <v>206</v>
      </c>
      <c r="E30" s="182"/>
      <c r="M30" s="224"/>
      <c r="N30" s="171"/>
      <c r="O30" s="171"/>
      <c r="P30" s="171"/>
      <c r="R30" s="171"/>
      <c r="S30" s="171"/>
      <c r="T30" s="170"/>
    </row>
    <row r="31" spans="2:20" ht="15.75" customHeight="1" x14ac:dyDescent="0.3">
      <c r="B31" s="135" t="s">
        <v>238</v>
      </c>
      <c r="C31" s="182" t="s">
        <v>205</v>
      </c>
      <c r="D31" s="182" t="s">
        <v>206</v>
      </c>
      <c r="E31" s="182"/>
      <c r="M31" s="224"/>
      <c r="N31" s="171"/>
      <c r="O31" s="171"/>
      <c r="P31" s="171"/>
      <c r="R31" s="171"/>
      <c r="S31" s="171"/>
      <c r="T31" s="170"/>
    </row>
    <row r="32" spans="2:20" ht="15.75" customHeight="1" x14ac:dyDescent="0.3">
      <c r="C32" s="182"/>
      <c r="D32" s="182"/>
      <c r="E32" s="182"/>
      <c r="M32" s="224"/>
      <c r="N32" s="171"/>
      <c r="O32" s="171"/>
      <c r="P32" s="171"/>
      <c r="R32" s="171"/>
      <c r="S32" s="171"/>
      <c r="T32" s="170"/>
    </row>
    <row r="33" spans="2:20" ht="15.75" customHeight="1" x14ac:dyDescent="0.3">
      <c r="B33" s="592" t="s">
        <v>269</v>
      </c>
      <c r="C33" s="592"/>
      <c r="D33" s="592"/>
      <c r="E33" s="592"/>
      <c r="F33" s="592"/>
      <c r="G33" s="592"/>
      <c r="H33" s="592"/>
      <c r="I33" s="592"/>
      <c r="M33" s="224"/>
      <c r="N33" s="171"/>
      <c r="O33" s="171"/>
      <c r="P33" s="171"/>
      <c r="R33" s="171"/>
      <c r="S33" s="171"/>
      <c r="T33" s="170"/>
    </row>
    <row r="34" spans="2:20" ht="15.75" customHeight="1" x14ac:dyDescent="0.3">
      <c r="B34" s="128" t="s">
        <v>270</v>
      </c>
      <c r="C34" s="182"/>
      <c r="D34" s="182"/>
      <c r="E34" s="182"/>
      <c r="M34" s="224"/>
    </row>
    <row r="35" spans="2:20" ht="15.75" customHeight="1" x14ac:dyDescent="0.3">
      <c r="B35" s="192"/>
      <c r="C35" s="216"/>
      <c r="D35" s="216"/>
      <c r="E35" s="216"/>
      <c r="F35" s="216"/>
      <c r="G35" s="216"/>
      <c r="H35" s="192"/>
      <c r="I35" s="192"/>
      <c r="J35" s="192"/>
      <c r="K35" s="192"/>
      <c r="L35" s="192"/>
      <c r="M35" s="192"/>
      <c r="N35" s="192"/>
      <c r="O35" s="192"/>
      <c r="P35" s="192"/>
      <c r="Q35" s="192"/>
      <c r="R35" s="192"/>
      <c r="S35" s="192"/>
    </row>
    <row r="36" spans="2:20" ht="15.75" customHeight="1" x14ac:dyDescent="0.3">
      <c r="C36" s="205"/>
      <c r="D36" s="205"/>
      <c r="E36" s="205"/>
      <c r="F36" s="205"/>
      <c r="G36" s="205"/>
      <c r="H36" s="141"/>
      <c r="I36" s="141"/>
      <c r="J36" s="141"/>
      <c r="K36" s="141"/>
      <c r="L36" s="141"/>
      <c r="M36" s="141"/>
      <c r="N36" s="141"/>
      <c r="O36" s="141"/>
      <c r="P36" s="141"/>
      <c r="Q36" s="141"/>
      <c r="R36" s="300" t="s">
        <v>256</v>
      </c>
      <c r="S36" s="301"/>
      <c r="T36" s="197"/>
    </row>
    <row r="37" spans="2:20" ht="15.75" customHeight="1" x14ac:dyDescent="0.3">
      <c r="B37" s="188" t="s">
        <v>255</v>
      </c>
      <c r="C37" s="190" t="s">
        <v>2</v>
      </c>
      <c r="D37" s="190" t="s">
        <v>34</v>
      </c>
      <c r="E37" s="190"/>
      <c r="F37" s="245" t="s">
        <v>35</v>
      </c>
      <c r="G37" s="190" t="s">
        <v>36</v>
      </c>
      <c r="H37" s="593" t="s">
        <v>37</v>
      </c>
      <c r="I37" s="593"/>
      <c r="J37" s="190"/>
      <c r="K37" s="190"/>
      <c r="L37" s="190"/>
      <c r="M37" s="192"/>
      <c r="N37" s="192"/>
      <c r="O37" s="192"/>
      <c r="P37" s="191"/>
      <c r="Q37" s="191"/>
      <c r="R37" s="192" t="s">
        <v>81</v>
      </c>
      <c r="S37" s="193"/>
      <c r="T37" s="197"/>
    </row>
    <row r="38" spans="2:20" ht="15.75" customHeight="1" x14ac:dyDescent="0.3">
      <c r="B38" s="194"/>
      <c r="C38" s="514"/>
      <c r="D38" s="514"/>
      <c r="E38" s="514"/>
      <c r="F38" s="246"/>
      <c r="G38" s="514"/>
      <c r="H38" s="514"/>
      <c r="I38" s="514"/>
      <c r="J38" s="514"/>
      <c r="K38" s="514"/>
      <c r="L38" s="514"/>
      <c r="M38" s="141"/>
      <c r="N38" s="141"/>
      <c r="O38" s="141"/>
      <c r="P38" s="196"/>
      <c r="Q38" s="196"/>
      <c r="R38" s="141"/>
      <c r="S38" s="197"/>
      <c r="T38" s="197"/>
    </row>
    <row r="39" spans="2:20" ht="15.75" customHeight="1" x14ac:dyDescent="0.3">
      <c r="B39" s="194"/>
      <c r="C39" s="514"/>
      <c r="D39" s="514"/>
      <c r="E39" s="514"/>
      <c r="F39" s="246"/>
      <c r="G39" s="514"/>
      <c r="H39" s="514"/>
      <c r="I39" s="514"/>
      <c r="J39" s="514"/>
      <c r="K39" s="514"/>
      <c r="L39" s="514"/>
      <c r="M39" s="141"/>
      <c r="N39" s="141"/>
      <c r="O39" s="141"/>
      <c r="P39" s="196"/>
      <c r="Q39" s="196"/>
      <c r="R39" s="141"/>
      <c r="S39" s="197"/>
      <c r="T39" s="197"/>
    </row>
    <row r="40" spans="2:20" ht="15.75" customHeight="1" x14ac:dyDescent="0.3">
      <c r="B40" s="194"/>
      <c r="C40" s="514"/>
      <c r="D40" s="514"/>
      <c r="E40" s="514"/>
      <c r="F40" s="246"/>
      <c r="G40" s="514"/>
      <c r="H40" s="514"/>
      <c r="I40" s="514"/>
      <c r="J40" s="514"/>
      <c r="K40" s="514"/>
      <c r="L40" s="514"/>
      <c r="M40" s="141"/>
      <c r="N40" s="141"/>
      <c r="O40" s="141"/>
      <c r="P40" s="196"/>
      <c r="Q40" s="196"/>
      <c r="R40" s="141"/>
      <c r="S40" s="197"/>
      <c r="T40" s="197"/>
    </row>
    <row r="41" spans="2:20" ht="15.75" customHeight="1" x14ac:dyDescent="0.3">
      <c r="B41" s="194"/>
      <c r="C41" s="514"/>
      <c r="D41" s="514"/>
      <c r="E41" s="514"/>
      <c r="F41" s="246"/>
      <c r="G41" s="514"/>
      <c r="H41" s="514"/>
      <c r="I41" s="514"/>
      <c r="J41" s="514"/>
      <c r="K41" s="514"/>
      <c r="L41" s="514"/>
      <c r="M41" s="141"/>
      <c r="N41" s="141"/>
      <c r="O41" s="141"/>
      <c r="P41" s="196"/>
      <c r="Q41" s="196"/>
      <c r="R41" s="141"/>
      <c r="S41" s="197"/>
      <c r="T41" s="197"/>
    </row>
    <row r="42" spans="2:20" ht="15.75" customHeight="1" x14ac:dyDescent="0.3">
      <c r="B42" s="194"/>
      <c r="C42" s="524"/>
      <c r="D42" s="524"/>
      <c r="E42" s="524"/>
      <c r="F42" s="246"/>
      <c r="G42" s="524"/>
      <c r="H42" s="524"/>
      <c r="I42" s="524"/>
      <c r="J42" s="524"/>
      <c r="K42" s="524"/>
      <c r="L42" s="524"/>
      <c r="M42" s="141"/>
      <c r="N42" s="141"/>
      <c r="O42" s="141"/>
      <c r="P42" s="196"/>
      <c r="Q42" s="196"/>
      <c r="R42" s="141"/>
      <c r="S42" s="197"/>
      <c r="T42" s="197"/>
    </row>
    <row r="43" spans="2:20" ht="15.75" customHeight="1" x14ac:dyDescent="0.3">
      <c r="B43" s="194"/>
      <c r="C43" s="514"/>
      <c r="D43" s="514"/>
      <c r="E43" s="514"/>
      <c r="F43" s="246"/>
      <c r="G43" s="514"/>
      <c r="H43" s="514"/>
      <c r="I43" s="514"/>
      <c r="J43" s="514"/>
      <c r="K43" s="514"/>
      <c r="L43" s="514"/>
      <c r="M43" s="141"/>
      <c r="N43" s="141"/>
      <c r="O43" s="141"/>
      <c r="P43" s="196"/>
      <c r="Q43" s="196"/>
      <c r="R43" s="141"/>
      <c r="S43" s="197"/>
      <c r="T43" s="197"/>
    </row>
    <row r="44" spans="2:20" ht="15.75" customHeight="1" x14ac:dyDescent="0.3">
      <c r="B44" s="194"/>
      <c r="C44" s="146"/>
      <c r="D44" s="146"/>
      <c r="E44" s="146"/>
      <c r="F44" s="246"/>
      <c r="G44" s="146"/>
      <c r="H44" s="146"/>
      <c r="I44" s="146"/>
      <c r="J44" s="146"/>
      <c r="K44" s="146"/>
      <c r="L44" s="146"/>
      <c r="M44" s="141"/>
      <c r="N44" s="141"/>
      <c r="O44" s="141"/>
      <c r="P44" s="196"/>
      <c r="Q44" s="196"/>
      <c r="R44" s="141"/>
      <c r="S44" s="197"/>
      <c r="T44" s="197"/>
    </row>
    <row r="45" spans="2:20" ht="15.75" customHeight="1" x14ac:dyDescent="0.3">
      <c r="B45" s="194"/>
      <c r="C45" s="146"/>
      <c r="D45" s="146"/>
      <c r="E45" s="146"/>
      <c r="F45" s="246"/>
      <c r="G45" s="146"/>
      <c r="H45" s="146"/>
      <c r="I45" s="146"/>
      <c r="J45" s="146"/>
      <c r="K45" s="146"/>
      <c r="L45" s="146"/>
      <c r="M45" s="141"/>
      <c r="N45" s="141"/>
      <c r="O45" s="141"/>
      <c r="P45" s="196"/>
      <c r="Q45" s="196"/>
      <c r="R45" s="141"/>
      <c r="S45" s="197"/>
      <c r="T45" s="197"/>
    </row>
    <row r="46" spans="2:20" ht="15.75" customHeight="1" x14ac:dyDescent="0.3">
      <c r="B46" s="194"/>
      <c r="C46" s="146"/>
      <c r="D46" s="146"/>
      <c r="E46" s="146"/>
      <c r="F46" s="246"/>
      <c r="G46" s="146"/>
      <c r="H46" s="146"/>
      <c r="I46" s="146"/>
      <c r="J46" s="146"/>
      <c r="K46" s="146"/>
      <c r="L46" s="146"/>
      <c r="M46" s="141"/>
      <c r="N46" s="141"/>
      <c r="O46" s="141"/>
      <c r="P46" s="196"/>
      <c r="Q46" s="196"/>
      <c r="R46" s="141"/>
      <c r="S46" s="197"/>
      <c r="T46" s="197"/>
    </row>
    <row r="47" spans="2:20" ht="15.75" customHeight="1" x14ac:dyDescent="0.3">
      <c r="B47" s="194"/>
      <c r="C47" s="146"/>
      <c r="D47" s="146"/>
      <c r="E47" s="146"/>
      <c r="F47" s="246"/>
      <c r="G47" s="146"/>
      <c r="H47" s="146"/>
      <c r="I47" s="146"/>
      <c r="J47" s="146"/>
      <c r="K47" s="146"/>
      <c r="L47" s="146"/>
      <c r="M47" s="141"/>
      <c r="N47" s="205"/>
      <c r="O47" s="205"/>
      <c r="P47" s="136"/>
      <c r="Q47" s="136"/>
      <c r="R47" s="300"/>
      <c r="S47" s="301"/>
      <c r="T47" s="197"/>
    </row>
    <row r="48" spans="2:20" ht="15.75" customHeight="1" x14ac:dyDescent="0.3">
      <c r="C48" s="247"/>
      <c r="D48" s="248"/>
      <c r="E48" s="248"/>
      <c r="F48" s="248"/>
      <c r="G48" s="249"/>
      <c r="H48" s="196"/>
      <c r="I48" s="196"/>
      <c r="J48" s="196"/>
      <c r="K48" s="196"/>
      <c r="L48" s="205"/>
      <c r="M48" s="205"/>
      <c r="N48" s="205"/>
      <c r="O48" s="205"/>
      <c r="P48" s="136"/>
      <c r="Q48" s="136"/>
      <c r="R48" s="300"/>
      <c r="S48" s="301"/>
      <c r="T48" s="197"/>
    </row>
    <row r="49" spans="3:23" ht="15.75" customHeight="1" x14ac:dyDescent="0.3">
      <c r="C49" s="247"/>
      <c r="D49" s="248"/>
      <c r="E49" s="248"/>
      <c r="F49" s="248"/>
      <c r="G49" s="249"/>
      <c r="H49" s="196"/>
      <c r="I49" s="196"/>
      <c r="J49" s="196"/>
      <c r="K49" s="196"/>
      <c r="L49" s="205"/>
      <c r="M49" s="205"/>
      <c r="N49" s="205"/>
      <c r="O49" s="205"/>
      <c r="P49" s="136"/>
      <c r="Q49" s="136"/>
      <c r="R49" s="300"/>
      <c r="S49" s="301"/>
      <c r="T49" s="197"/>
    </row>
    <row r="50" spans="3:23" ht="15.75" customHeight="1" x14ac:dyDescent="0.3">
      <c r="C50" s="247"/>
      <c r="D50" s="248"/>
      <c r="E50" s="248"/>
      <c r="F50" s="248"/>
      <c r="G50" s="249"/>
      <c r="H50" s="196"/>
      <c r="I50" s="196"/>
      <c r="J50" s="196"/>
      <c r="K50" s="196"/>
      <c r="L50" s="205"/>
      <c r="M50" s="205"/>
      <c r="N50" s="205"/>
      <c r="O50" s="250"/>
      <c r="P50" s="209"/>
      <c r="Q50" s="209"/>
      <c r="R50" s="306"/>
      <c r="S50" s="307"/>
      <c r="T50" s="290"/>
    </row>
    <row r="51" spans="3:23" ht="15.75" customHeight="1" x14ac:dyDescent="0.3">
      <c r="C51" s="247"/>
      <c r="D51" s="248"/>
      <c r="E51" s="248"/>
      <c r="F51" s="248"/>
      <c r="G51" s="249"/>
      <c r="H51" s="196"/>
      <c r="I51" s="196"/>
      <c r="J51" s="196"/>
      <c r="K51" s="196"/>
      <c r="L51" s="205"/>
      <c r="M51" s="205"/>
      <c r="N51" s="205"/>
      <c r="O51" s="250"/>
      <c r="P51" s="209"/>
      <c r="Q51" s="209"/>
      <c r="R51" s="306"/>
      <c r="S51" s="307"/>
      <c r="T51" s="290"/>
    </row>
    <row r="52" spans="3:23" ht="15.75" customHeight="1" x14ac:dyDescent="0.3">
      <c r="C52" s="247"/>
      <c r="D52" s="248"/>
      <c r="E52" s="248"/>
      <c r="F52" s="248"/>
      <c r="G52" s="249"/>
      <c r="H52" s="196"/>
      <c r="I52" s="196"/>
      <c r="J52" s="196"/>
      <c r="K52" s="196"/>
      <c r="L52" s="205"/>
      <c r="M52" s="205"/>
      <c r="O52" s="144"/>
      <c r="P52" s="165"/>
      <c r="Q52" s="144"/>
      <c r="R52" s="144"/>
      <c r="S52" s="144"/>
      <c r="T52" s="164"/>
      <c r="V52" s="135" t="s">
        <v>230</v>
      </c>
      <c r="W52" s="171">
        <f>W16</f>
        <v>1248069.6300000001</v>
      </c>
    </row>
    <row r="53" spans="3:23" ht="15.75" customHeight="1" x14ac:dyDescent="0.3">
      <c r="D53" s="130"/>
      <c r="E53" s="130"/>
      <c r="F53" s="397"/>
      <c r="O53" s="144"/>
      <c r="P53" s="144"/>
      <c r="Q53" s="144"/>
      <c r="R53" s="144"/>
      <c r="S53" s="144"/>
      <c r="T53" s="164"/>
    </row>
    <row r="54" spans="3:23" ht="15.75" customHeight="1" x14ac:dyDescent="0.3">
      <c r="D54" s="130"/>
      <c r="E54" s="130"/>
      <c r="F54" s="397"/>
      <c r="O54" s="144"/>
      <c r="P54" s="144"/>
      <c r="Q54" s="144"/>
      <c r="R54" s="144"/>
      <c r="S54" s="144"/>
      <c r="T54" s="147"/>
    </row>
    <row r="55" spans="3:23" ht="15.75" customHeight="1" x14ac:dyDescent="0.3">
      <c r="F55" s="397"/>
    </row>
    <row r="56" spans="3:23" ht="15.75" customHeight="1" x14ac:dyDescent="0.3"/>
    <row r="57" spans="3:23" ht="15.75" customHeight="1" x14ac:dyDescent="0.3"/>
    <row r="58" spans="3:23" ht="15.75" customHeight="1" x14ac:dyDescent="0.3"/>
    <row r="59" spans="3:23" ht="15.75" customHeight="1" x14ac:dyDescent="0.3"/>
    <row r="60" spans="3:23" ht="15.75" customHeight="1" x14ac:dyDescent="0.3"/>
    <row r="61" spans="3:23" ht="15.75" customHeight="1" x14ac:dyDescent="0.3"/>
    <row r="62" spans="3:23" ht="15.75" customHeight="1" x14ac:dyDescent="0.3"/>
    <row r="63" spans="3:23" ht="15.75" customHeight="1" x14ac:dyDescent="0.3"/>
    <row r="64" spans="3:23" ht="15.75" customHeight="1" x14ac:dyDescent="0.3"/>
    <row r="65" ht="15.75" customHeight="1" x14ac:dyDescent="0.3"/>
    <row r="66" ht="15.75" customHeight="1" x14ac:dyDescent="0.3"/>
    <row r="67" ht="15.75" customHeight="1" x14ac:dyDescent="0.3"/>
  </sheetData>
  <mergeCells count="8">
    <mergeCell ref="U4:W4"/>
    <mergeCell ref="U5:W5"/>
    <mergeCell ref="H37:I37"/>
    <mergeCell ref="B33:I33"/>
    <mergeCell ref="B25:G25"/>
    <mergeCell ref="B21:G21"/>
    <mergeCell ref="B23:G23"/>
    <mergeCell ref="B26:G26"/>
  </mergeCells>
  <conditionalFormatting sqref="A7:X7 N8:X15 A9:M16">
    <cfRule type="expression" dxfId="94" priority="5">
      <formula>MOD(ROW(),2)=0</formula>
    </cfRule>
  </conditionalFormatting>
  <conditionalFormatting sqref="A8">
    <cfRule type="expression" dxfId="93" priority="4">
      <formula>MOD(ROW(),2)=0</formula>
    </cfRule>
  </conditionalFormatting>
  <conditionalFormatting sqref="B8:G8 J8:M8">
    <cfRule type="expression" dxfId="92" priority="2">
      <formula>MOD(ROW(),2)=0</formula>
    </cfRule>
  </conditionalFormatting>
  <conditionalFormatting sqref="H8:I8">
    <cfRule type="expression" dxfId="91" priority="1">
      <formula>MOD(ROW(),2)=0</formula>
    </cfRule>
  </conditionalFormatting>
  <hyperlinks>
    <hyperlink ref="B26" r:id="rId1" xr:uid="{00000000-0004-0000-2000-000000000000}"/>
  </hyperlinks>
  <printOptions horizontalCentered="1" gridLines="1"/>
  <pageMargins left="0" right="0" top="0.75" bottom="0.75" header="0.3" footer="0.3"/>
  <pageSetup scale="48" orientation="landscape" horizontalDpi="1200" verticalDpi="1200"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CCFFCC"/>
    <pageSetUpPr fitToPage="1"/>
  </sheetPr>
  <dimension ref="A1:Y67"/>
  <sheetViews>
    <sheetView showGridLines="0" zoomScale="80" zoomScaleNormal="80" workbookViewId="0">
      <pane xSplit="2" ySplit="6" topLeftCell="H7" activePane="bottomRight" state="frozen"/>
      <selection pane="topRight" activeCell="C1" sqref="C1"/>
      <selection pane="bottomLeft" activeCell="A7" sqref="A7"/>
      <selection pane="bottomRight" activeCell="X21" sqref="X21"/>
    </sheetView>
  </sheetViews>
  <sheetFormatPr defaultColWidth="9.109375" defaultRowHeight="14.4" x14ac:dyDescent="0.3"/>
  <cols>
    <col min="1" max="1" width="7.88671875" style="135" customWidth="1"/>
    <col min="2" max="2" width="64.5546875" style="135" customWidth="1"/>
    <col min="3" max="3" width="48.5546875" style="135" bestFit="1" customWidth="1"/>
    <col min="4" max="4" width="14.33203125" style="135" bestFit="1" customWidth="1"/>
    <col min="5" max="5" width="8.88671875" style="135" customWidth="1"/>
    <col min="6" max="6" width="19.44140625" style="137" bestFit="1" customWidth="1"/>
    <col min="7" max="7" width="23" style="137" bestFit="1" customWidth="1"/>
    <col min="8" max="8" width="11.5546875" style="135" customWidth="1"/>
    <col min="9" max="9" width="12.44140625" style="135" customWidth="1"/>
    <col min="10" max="10" width="13.33203125" style="135" customWidth="1"/>
    <col min="11" max="11" width="16.5546875" style="135" customWidth="1"/>
    <col min="12" max="12" width="15.88671875" style="135" bestFit="1" customWidth="1"/>
    <col min="13" max="13" width="20.88671875" style="135" customWidth="1"/>
    <col min="14" max="14" width="16" style="135" bestFit="1" customWidth="1"/>
    <col min="15" max="15" width="15.33203125" style="135" customWidth="1"/>
    <col min="16" max="16" width="16" style="135" bestFit="1" customWidth="1"/>
    <col min="17" max="17" width="3.109375" style="135" customWidth="1"/>
    <col min="18" max="18" width="16.88671875" style="135" customWidth="1"/>
    <col min="19" max="19" width="16" style="135" customWidth="1"/>
    <col min="20" max="20" width="4.33203125" style="135" customWidth="1"/>
    <col min="21" max="21" width="14.109375" style="135" bestFit="1" customWidth="1"/>
    <col min="22" max="22" width="11.6640625" style="135" customWidth="1"/>
    <col min="23" max="23" width="14.109375" style="135" bestFit="1" customWidth="1"/>
    <col min="24" max="24" width="14.33203125" style="135" customWidth="1"/>
    <col min="25" max="16384" width="9.109375" style="135"/>
  </cols>
  <sheetData>
    <row r="1" spans="1:25" ht="15.75" customHeight="1" x14ac:dyDescent="0.3">
      <c r="A1" s="134" t="s">
        <v>259</v>
      </c>
      <c r="T1" s="141"/>
    </row>
    <row r="2" spans="1:25" ht="15.75" customHeight="1" x14ac:dyDescent="0.3">
      <c r="A2" s="138" t="str">
        <f>'#4013 Somerset Acad Canyons HS '!A2</f>
        <v>Federal Grant Allocations/Reimbursements as of: 03/31/2024</v>
      </c>
      <c r="B2" s="199"/>
      <c r="N2" s="140"/>
      <c r="O2" s="140"/>
      <c r="Q2" s="141"/>
      <c r="R2" s="141"/>
      <c r="S2" s="141"/>
      <c r="T2" s="141"/>
    </row>
    <row r="3" spans="1:25" ht="15.75" customHeight="1" x14ac:dyDescent="0.3">
      <c r="A3" s="142" t="s">
        <v>49</v>
      </c>
      <c r="B3" s="132"/>
      <c r="D3" s="132"/>
      <c r="E3" s="132"/>
      <c r="F3" s="131"/>
      <c r="Q3" s="141"/>
      <c r="R3" s="141"/>
      <c r="S3" s="141"/>
      <c r="T3" s="141"/>
      <c r="U3" s="136"/>
      <c r="V3" s="143"/>
    </row>
    <row r="4" spans="1:25" ht="15.75" customHeight="1" x14ac:dyDescent="0.3">
      <c r="A4" s="132" t="s">
        <v>143</v>
      </c>
      <c r="N4" s="145"/>
      <c r="O4" s="145"/>
      <c r="P4" s="145"/>
      <c r="Q4" s="146"/>
      <c r="R4" s="141"/>
      <c r="S4" s="141"/>
      <c r="T4" s="146"/>
      <c r="U4" s="594" t="s">
        <v>263</v>
      </c>
      <c r="V4" s="594"/>
      <c r="W4" s="594"/>
      <c r="X4" s="147"/>
    </row>
    <row r="5" spans="1:25" ht="15" thickBot="1" x14ac:dyDescent="0.35">
      <c r="H5" s="148"/>
      <c r="I5" s="148"/>
      <c r="N5" s="145"/>
      <c r="O5" s="145"/>
      <c r="P5" s="145"/>
      <c r="Q5" s="146"/>
      <c r="R5" s="150"/>
      <c r="S5" s="150"/>
      <c r="T5" s="146"/>
      <c r="U5" s="597"/>
      <c r="V5" s="597"/>
      <c r="W5" s="597"/>
      <c r="X5" s="151"/>
    </row>
    <row r="6" spans="1:25" s="202" customFormat="1" ht="85.5" customHeight="1"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145"/>
      <c r="R6" s="154" t="s">
        <v>264</v>
      </c>
      <c r="S6" s="155" t="s">
        <v>265</v>
      </c>
      <c r="T6" s="200"/>
      <c r="U6" s="345" t="s">
        <v>223</v>
      </c>
      <c r="V6" s="346" t="s">
        <v>251</v>
      </c>
      <c r="W6" s="347" t="s">
        <v>252</v>
      </c>
      <c r="X6" s="159" t="str">
        <f>'#4013 Somerset Acad Canyons HS '!X6</f>
        <v>Available Budget as of 03/31/2024</v>
      </c>
    </row>
    <row r="7" spans="1:25" ht="15.75" customHeight="1" x14ac:dyDescent="0.3">
      <c r="A7" s="160">
        <v>4228</v>
      </c>
      <c r="B7" s="135" t="s">
        <v>353</v>
      </c>
      <c r="C7" s="563" t="s">
        <v>354</v>
      </c>
      <c r="D7" s="137" t="s">
        <v>355</v>
      </c>
      <c r="E7" s="137" t="s">
        <v>342</v>
      </c>
      <c r="F7" s="169" t="s">
        <v>356</v>
      </c>
      <c r="G7" s="235" t="s">
        <v>7</v>
      </c>
      <c r="H7" s="296">
        <v>2.3E-2</v>
      </c>
      <c r="I7" s="296">
        <v>0.1265</v>
      </c>
      <c r="J7" s="169">
        <v>45565</v>
      </c>
      <c r="K7" s="169">
        <v>45566</v>
      </c>
      <c r="L7" s="169">
        <v>45314</v>
      </c>
      <c r="M7" s="137" t="s">
        <v>357</v>
      </c>
      <c r="N7" s="507">
        <v>31524.12</v>
      </c>
      <c r="O7" s="364">
        <v>0</v>
      </c>
      <c r="P7" s="365">
        <f t="shared" ref="P7:P17" si="0">N7+O7</f>
        <v>31524.12</v>
      </c>
      <c r="Q7" s="130"/>
      <c r="R7" s="537">
        <v>0</v>
      </c>
      <c r="S7" s="365">
        <f t="shared" ref="S7:S17" si="1">P7-R7</f>
        <v>31524.12</v>
      </c>
      <c r="T7" s="373"/>
      <c r="U7" s="537">
        <v>0</v>
      </c>
      <c r="V7" s="364">
        <v>0</v>
      </c>
      <c r="W7" s="365">
        <f t="shared" ref="W7:W17" si="2">U7+V7</f>
        <v>0</v>
      </c>
      <c r="X7" s="373">
        <f t="shared" ref="X7:X17" si="3">S7-W7</f>
        <v>31524.12</v>
      </c>
    </row>
    <row r="8" spans="1:25" ht="15.75" customHeight="1" x14ac:dyDescent="0.3">
      <c r="A8" s="137">
        <v>4428</v>
      </c>
      <c r="B8" s="135" t="s">
        <v>191</v>
      </c>
      <c r="C8" s="557" t="s">
        <v>232</v>
      </c>
      <c r="D8" s="137" t="s">
        <v>175</v>
      </c>
      <c r="E8" s="137" t="s">
        <v>210</v>
      </c>
      <c r="F8" s="137" t="s">
        <v>192</v>
      </c>
      <c r="G8" s="235" t="s">
        <v>7</v>
      </c>
      <c r="H8" s="296">
        <v>0.05</v>
      </c>
      <c r="I8" s="296">
        <v>0.1265</v>
      </c>
      <c r="J8" s="169">
        <v>45199</v>
      </c>
      <c r="K8" s="169">
        <v>45199</v>
      </c>
      <c r="L8" s="169">
        <v>44201</v>
      </c>
      <c r="M8" s="137" t="s">
        <v>201</v>
      </c>
      <c r="N8" s="363">
        <v>39462.550000000003</v>
      </c>
      <c r="O8" s="364">
        <v>0</v>
      </c>
      <c r="P8" s="365">
        <v>39462.550000000003</v>
      </c>
      <c r="Q8" s="527"/>
      <c r="R8" s="378">
        <v>0</v>
      </c>
      <c r="S8" s="365">
        <v>39462.550000000003</v>
      </c>
      <c r="T8" s="373"/>
      <c r="U8" s="378">
        <v>39462.550000000003</v>
      </c>
      <c r="V8" s="364">
        <v>0</v>
      </c>
      <c r="W8" s="365">
        <v>39462.550000000003</v>
      </c>
      <c r="X8" s="373">
        <v>0</v>
      </c>
      <c r="Y8" s="135" t="s">
        <v>326</v>
      </c>
    </row>
    <row r="9" spans="1:25" ht="15.75" customHeight="1" x14ac:dyDescent="0.3">
      <c r="A9" s="137">
        <v>4429</v>
      </c>
      <c r="B9" s="135" t="s">
        <v>343</v>
      </c>
      <c r="C9" s="289" t="s">
        <v>232</v>
      </c>
      <c r="D9" s="137" t="s">
        <v>175</v>
      </c>
      <c r="E9" s="137" t="s">
        <v>215</v>
      </c>
      <c r="F9" s="137" t="s">
        <v>190</v>
      </c>
      <c r="G9" s="235" t="s">
        <v>7</v>
      </c>
      <c r="H9" s="296">
        <v>0.05</v>
      </c>
      <c r="I9" s="296">
        <v>0.1265</v>
      </c>
      <c r="J9" s="169">
        <v>45199</v>
      </c>
      <c r="K9" s="169">
        <v>45199</v>
      </c>
      <c r="L9" s="169">
        <v>44201</v>
      </c>
      <c r="M9" s="137" t="s">
        <v>200</v>
      </c>
      <c r="N9" s="363">
        <v>4960.5</v>
      </c>
      <c r="O9" s="364">
        <v>0</v>
      </c>
      <c r="P9" s="365">
        <f t="shared" si="0"/>
        <v>4960.5</v>
      </c>
      <c r="Q9" s="130"/>
      <c r="R9" s="378">
        <v>0</v>
      </c>
      <c r="S9" s="365">
        <f t="shared" si="1"/>
        <v>4960.5</v>
      </c>
      <c r="T9" s="373"/>
      <c r="U9" s="378">
        <v>3340.2</v>
      </c>
      <c r="V9" s="364">
        <v>0</v>
      </c>
      <c r="W9" s="365">
        <f t="shared" si="2"/>
        <v>3340.2</v>
      </c>
      <c r="X9" s="373">
        <v>0</v>
      </c>
      <c r="Y9" s="135" t="s">
        <v>326</v>
      </c>
    </row>
    <row r="10" spans="1:25" ht="15.75" customHeight="1" x14ac:dyDescent="0.3">
      <c r="A10" s="137" t="s">
        <v>313</v>
      </c>
      <c r="B10" s="135" t="s">
        <v>297</v>
      </c>
      <c r="C10" s="526" t="s">
        <v>185</v>
      </c>
      <c r="D10" s="137" t="s">
        <v>186</v>
      </c>
      <c r="E10" s="137" t="s">
        <v>275</v>
      </c>
      <c r="F10" s="137" t="s">
        <v>276</v>
      </c>
      <c r="G10" s="235" t="s">
        <v>7</v>
      </c>
      <c r="H10" s="296">
        <v>0.05</v>
      </c>
      <c r="I10" s="296">
        <v>0.1265</v>
      </c>
      <c r="J10" s="169">
        <v>45565</v>
      </c>
      <c r="K10" s="169">
        <v>45565</v>
      </c>
      <c r="L10" s="169">
        <v>44279</v>
      </c>
      <c r="M10" s="137" t="s">
        <v>188</v>
      </c>
      <c r="N10" s="363">
        <v>526883.28</v>
      </c>
      <c r="O10" s="364">
        <v>82.54</v>
      </c>
      <c r="P10" s="365">
        <f t="shared" si="0"/>
        <v>526965.82000000007</v>
      </c>
      <c r="Q10" s="527"/>
      <c r="R10" s="378"/>
      <c r="S10" s="365">
        <f t="shared" si="1"/>
        <v>526965.82000000007</v>
      </c>
      <c r="T10" s="373"/>
      <c r="U10" s="378">
        <v>526965.81999999995</v>
      </c>
      <c r="V10" s="364"/>
      <c r="W10" s="365">
        <f t="shared" si="2"/>
        <v>526965.81999999995</v>
      </c>
      <c r="X10" s="373">
        <f t="shared" si="3"/>
        <v>0</v>
      </c>
    </row>
    <row r="11" spans="1:25" ht="15.75" customHeight="1" x14ac:dyDescent="0.3">
      <c r="A11" s="137" t="s">
        <v>304</v>
      </c>
      <c r="B11" s="135" t="s">
        <v>298</v>
      </c>
      <c r="C11" s="526" t="s">
        <v>185</v>
      </c>
      <c r="D11" s="137" t="s">
        <v>186</v>
      </c>
      <c r="E11" s="137" t="s">
        <v>277</v>
      </c>
      <c r="F11" s="137" t="s">
        <v>290</v>
      </c>
      <c r="G11" s="235" t="s">
        <v>7</v>
      </c>
      <c r="H11" s="296">
        <v>0.05</v>
      </c>
      <c r="I11" s="296">
        <v>0.1265</v>
      </c>
      <c r="J11" s="169">
        <v>45565</v>
      </c>
      <c r="K11" s="169">
        <v>45565</v>
      </c>
      <c r="L11" s="169">
        <v>44279</v>
      </c>
      <c r="M11" s="137" t="s">
        <v>244</v>
      </c>
      <c r="N11" s="363">
        <v>26909.39</v>
      </c>
      <c r="O11" s="364">
        <v>495.8</v>
      </c>
      <c r="P11" s="365">
        <f t="shared" si="0"/>
        <v>27405.19</v>
      </c>
      <c r="Q11" s="527"/>
      <c r="R11" s="378"/>
      <c r="S11" s="365">
        <f t="shared" si="1"/>
        <v>27405.19</v>
      </c>
      <c r="T11" s="373"/>
      <c r="U11" s="378"/>
      <c r="V11" s="364"/>
      <c r="W11" s="365"/>
      <c r="X11" s="373">
        <f t="shared" si="3"/>
        <v>27405.19</v>
      </c>
    </row>
    <row r="12" spans="1:25" ht="15.75" customHeight="1" x14ac:dyDescent="0.3">
      <c r="A12" s="137" t="s">
        <v>305</v>
      </c>
      <c r="B12" s="135" t="s">
        <v>299</v>
      </c>
      <c r="C12" s="526" t="s">
        <v>185</v>
      </c>
      <c r="D12" s="137" t="s">
        <v>186</v>
      </c>
      <c r="E12" s="137" t="s">
        <v>279</v>
      </c>
      <c r="F12" s="137" t="s">
        <v>278</v>
      </c>
      <c r="G12" s="235" t="s">
        <v>7</v>
      </c>
      <c r="H12" s="296">
        <v>0.05</v>
      </c>
      <c r="I12" s="296">
        <v>0.1265</v>
      </c>
      <c r="J12" s="169">
        <v>45565</v>
      </c>
      <c r="K12" s="169">
        <v>45565</v>
      </c>
      <c r="L12" s="169">
        <v>44279</v>
      </c>
      <c r="M12" s="137" t="s">
        <v>280</v>
      </c>
      <c r="N12" s="363">
        <v>12808.07</v>
      </c>
      <c r="O12" s="364"/>
      <c r="P12" s="365">
        <f t="shared" si="0"/>
        <v>12808.07</v>
      </c>
      <c r="Q12" s="527"/>
      <c r="R12" s="378"/>
      <c r="S12" s="365">
        <f t="shared" si="1"/>
        <v>12808.07</v>
      </c>
      <c r="T12" s="373"/>
      <c r="U12" s="378"/>
      <c r="V12" s="364"/>
      <c r="W12" s="365"/>
      <c r="X12" s="373">
        <f t="shared" si="3"/>
        <v>12808.07</v>
      </c>
    </row>
    <row r="13" spans="1:25" ht="15.75" customHeight="1" x14ac:dyDescent="0.3">
      <c r="A13" s="137" t="s">
        <v>306</v>
      </c>
      <c r="B13" s="135" t="s">
        <v>212</v>
      </c>
      <c r="C13" s="526" t="s">
        <v>185</v>
      </c>
      <c r="D13" s="137" t="s">
        <v>186</v>
      </c>
      <c r="E13" s="137" t="s">
        <v>213</v>
      </c>
      <c r="F13" s="137" t="s">
        <v>187</v>
      </c>
      <c r="G13" s="235" t="s">
        <v>7</v>
      </c>
      <c r="H13" s="296">
        <v>0.05</v>
      </c>
      <c r="I13" s="296">
        <v>0.1265</v>
      </c>
      <c r="J13" s="169">
        <v>45565</v>
      </c>
      <c r="K13" s="169">
        <v>45565</v>
      </c>
      <c r="L13" s="169">
        <v>44279</v>
      </c>
      <c r="M13" s="137" t="s">
        <v>188</v>
      </c>
      <c r="N13" s="363">
        <v>2107533.11</v>
      </c>
      <c r="O13" s="364">
        <v>330.14</v>
      </c>
      <c r="P13" s="365">
        <f t="shared" si="0"/>
        <v>2107863.25</v>
      </c>
      <c r="Q13" s="527"/>
      <c r="R13" s="378"/>
      <c r="S13" s="365">
        <f t="shared" si="1"/>
        <v>2107863.25</v>
      </c>
      <c r="T13" s="373"/>
      <c r="U13" s="378"/>
      <c r="V13" s="364"/>
      <c r="W13" s="365"/>
      <c r="X13" s="373">
        <f t="shared" si="3"/>
        <v>2107863.25</v>
      </c>
    </row>
    <row r="14" spans="1:25" ht="15.75" customHeight="1" x14ac:dyDescent="0.3">
      <c r="A14" s="137" t="s">
        <v>307</v>
      </c>
      <c r="B14" s="135" t="s">
        <v>300</v>
      </c>
      <c r="C14" s="526" t="s">
        <v>185</v>
      </c>
      <c r="D14" s="137" t="s">
        <v>186</v>
      </c>
      <c r="E14" s="137" t="s">
        <v>281</v>
      </c>
      <c r="F14" s="137" t="s">
        <v>282</v>
      </c>
      <c r="G14" s="235" t="s">
        <v>7</v>
      </c>
      <c r="H14" s="296">
        <v>0.05</v>
      </c>
      <c r="I14" s="296">
        <v>0.1265</v>
      </c>
      <c r="J14" s="169">
        <v>45565</v>
      </c>
      <c r="K14" s="169">
        <v>45565</v>
      </c>
      <c r="L14" s="169">
        <v>44279</v>
      </c>
      <c r="M14" s="137" t="s">
        <v>283</v>
      </c>
      <c r="N14" s="363">
        <v>14359.18</v>
      </c>
      <c r="O14" s="364"/>
      <c r="P14" s="365">
        <f t="shared" si="0"/>
        <v>14359.18</v>
      </c>
      <c r="Q14" s="527"/>
      <c r="R14" s="378"/>
      <c r="S14" s="365">
        <f t="shared" si="1"/>
        <v>14359.18</v>
      </c>
      <c r="T14" s="373"/>
      <c r="U14" s="378"/>
      <c r="V14" s="364"/>
      <c r="W14" s="365"/>
      <c r="X14" s="373">
        <f t="shared" si="3"/>
        <v>14359.18</v>
      </c>
    </row>
    <row r="15" spans="1:25" ht="15.75" customHeight="1" x14ac:dyDescent="0.3">
      <c r="A15" s="137" t="s">
        <v>308</v>
      </c>
      <c r="B15" s="135" t="s">
        <v>321</v>
      </c>
      <c r="C15" s="526" t="s">
        <v>185</v>
      </c>
      <c r="D15" s="137" t="s">
        <v>186</v>
      </c>
      <c r="E15" s="137" t="s">
        <v>284</v>
      </c>
      <c r="F15" s="137" t="s">
        <v>285</v>
      </c>
      <c r="G15" s="235" t="s">
        <v>7</v>
      </c>
      <c r="H15" s="296">
        <v>0.05</v>
      </c>
      <c r="I15" s="296">
        <v>0.1265</v>
      </c>
      <c r="J15" s="169">
        <v>45565</v>
      </c>
      <c r="K15" s="169">
        <v>45565</v>
      </c>
      <c r="L15" s="169">
        <v>44279</v>
      </c>
      <c r="M15" s="137" t="s">
        <v>286</v>
      </c>
      <c r="N15" s="363">
        <v>21212.68</v>
      </c>
      <c r="O15" s="364"/>
      <c r="P15" s="365">
        <f t="shared" si="0"/>
        <v>21212.68</v>
      </c>
      <c r="Q15" s="527"/>
      <c r="R15" s="378"/>
      <c r="S15" s="365">
        <f t="shared" si="1"/>
        <v>21212.68</v>
      </c>
      <c r="T15" s="373"/>
      <c r="U15" s="378"/>
      <c r="V15" s="364"/>
      <c r="W15" s="365"/>
      <c r="X15" s="373">
        <f t="shared" si="3"/>
        <v>21212.68</v>
      </c>
    </row>
    <row r="16" spans="1:25" ht="15.75" customHeight="1" x14ac:dyDescent="0.3">
      <c r="A16" s="137" t="s">
        <v>309</v>
      </c>
      <c r="B16" s="135" t="s">
        <v>302</v>
      </c>
      <c r="C16" s="526" t="s">
        <v>185</v>
      </c>
      <c r="D16" s="137" t="s">
        <v>186</v>
      </c>
      <c r="E16" s="137" t="s">
        <v>287</v>
      </c>
      <c r="F16" s="137" t="s">
        <v>288</v>
      </c>
      <c r="G16" s="235" t="s">
        <v>7</v>
      </c>
      <c r="H16" s="296">
        <v>0.05</v>
      </c>
      <c r="I16" s="296">
        <v>0.1265</v>
      </c>
      <c r="J16" s="169">
        <v>45565</v>
      </c>
      <c r="K16" s="169">
        <v>45565</v>
      </c>
      <c r="L16" s="169">
        <v>44279</v>
      </c>
      <c r="M16" s="137" t="s">
        <v>289</v>
      </c>
      <c r="N16" s="363">
        <v>71536.150000000009</v>
      </c>
      <c r="O16" s="364"/>
      <c r="P16" s="365">
        <f t="shared" si="0"/>
        <v>71536.150000000009</v>
      </c>
      <c r="Q16" s="527"/>
      <c r="R16" s="378"/>
      <c r="S16" s="365">
        <f t="shared" si="1"/>
        <v>71536.150000000009</v>
      </c>
      <c r="T16" s="373"/>
      <c r="U16" s="378"/>
      <c r="V16" s="364"/>
      <c r="W16" s="365"/>
      <c r="X16" s="373">
        <f t="shared" si="3"/>
        <v>71536.150000000009</v>
      </c>
    </row>
    <row r="17" spans="1:25" ht="15.75" customHeight="1" x14ac:dyDescent="0.3">
      <c r="A17" s="137">
        <v>4464</v>
      </c>
      <c r="B17" s="135" t="s">
        <v>233</v>
      </c>
      <c r="C17" s="289" t="s">
        <v>235</v>
      </c>
      <c r="D17" s="137" t="s">
        <v>175</v>
      </c>
      <c r="E17" s="137" t="s">
        <v>225</v>
      </c>
      <c r="F17" s="137" t="s">
        <v>226</v>
      </c>
      <c r="G17" s="235" t="s">
        <v>7</v>
      </c>
      <c r="H17" s="296">
        <v>0.05</v>
      </c>
      <c r="I17" s="296">
        <v>0.1265</v>
      </c>
      <c r="J17" s="169">
        <v>45199</v>
      </c>
      <c r="K17" s="169">
        <v>45199</v>
      </c>
      <c r="L17" s="169">
        <v>44201</v>
      </c>
      <c r="M17" s="137" t="s">
        <v>234</v>
      </c>
      <c r="N17" s="379">
        <v>96197.36</v>
      </c>
      <c r="O17" s="380">
        <v>0</v>
      </c>
      <c r="P17" s="381">
        <f t="shared" si="0"/>
        <v>96197.36</v>
      </c>
      <c r="Q17" s="130"/>
      <c r="R17" s="409">
        <v>0</v>
      </c>
      <c r="S17" s="381">
        <f t="shared" si="1"/>
        <v>96197.36</v>
      </c>
      <c r="T17" s="373"/>
      <c r="U17" s="409">
        <v>96197.36</v>
      </c>
      <c r="V17" s="380">
        <v>0</v>
      </c>
      <c r="W17" s="381">
        <f t="shared" si="2"/>
        <v>96197.36</v>
      </c>
      <c r="X17" s="374">
        <f t="shared" si="3"/>
        <v>0</v>
      </c>
      <c r="Y17" s="135" t="s">
        <v>326</v>
      </c>
    </row>
    <row r="18" spans="1:25" ht="15.75" customHeight="1" thickBot="1" x14ac:dyDescent="0.35">
      <c r="C18" s="182"/>
      <c r="D18" s="182"/>
      <c r="E18" s="182"/>
      <c r="H18" s="168"/>
      <c r="I18" s="168"/>
      <c r="J18" s="198"/>
      <c r="K18" s="198"/>
      <c r="L18" s="198"/>
      <c r="M18" s="224" t="s">
        <v>38</v>
      </c>
      <c r="N18" s="366">
        <f>SUM(N7:N17)</f>
        <v>2953386.39</v>
      </c>
      <c r="O18" s="367">
        <f>SUM(O7:O17)</f>
        <v>908.48</v>
      </c>
      <c r="P18" s="368">
        <f>SUM(P7:P17)</f>
        <v>2954294.87</v>
      </c>
      <c r="Q18" s="130"/>
      <c r="R18" s="366">
        <f>SUM(R7:R17)</f>
        <v>0</v>
      </c>
      <c r="S18" s="368">
        <f>SUM(S7:S17)</f>
        <v>2954294.87</v>
      </c>
      <c r="T18" s="130"/>
      <c r="U18" s="366">
        <f>SUM(U7:U17)</f>
        <v>665965.92999999993</v>
      </c>
      <c r="V18" s="367">
        <f>SUM(V7:V17)</f>
        <v>0</v>
      </c>
      <c r="W18" s="368">
        <f>SUM(W7:W17)</f>
        <v>665965.92999999993</v>
      </c>
      <c r="X18" s="457">
        <f>SUM(X7:X17)</f>
        <v>2286708.64</v>
      </c>
    </row>
    <row r="19" spans="1:25" ht="15.75" customHeight="1" thickTop="1" x14ac:dyDescent="0.3">
      <c r="C19" s="182"/>
      <c r="D19" s="182"/>
      <c r="E19" s="182"/>
      <c r="H19" s="168"/>
      <c r="I19" s="168"/>
      <c r="J19" s="198"/>
      <c r="K19" s="198"/>
      <c r="L19" s="198"/>
      <c r="M19" s="224"/>
      <c r="N19" s="171"/>
      <c r="O19" s="171"/>
      <c r="P19" s="171"/>
      <c r="R19" s="171"/>
      <c r="S19" s="171"/>
      <c r="T19" s="170"/>
      <c r="U19" s="141"/>
    </row>
    <row r="20" spans="1:25" ht="15.75" customHeight="1" x14ac:dyDescent="0.3">
      <c r="B20" s="132" t="s">
        <v>111</v>
      </c>
      <c r="C20" s="182"/>
      <c r="D20" s="182"/>
      <c r="E20" s="182"/>
      <c r="M20" s="224"/>
      <c r="N20" s="171"/>
      <c r="O20" s="171"/>
      <c r="P20" s="171"/>
      <c r="R20" s="171"/>
      <c r="S20" s="171"/>
      <c r="T20" s="170"/>
      <c r="U20" s="141"/>
    </row>
    <row r="21" spans="1:25" ht="15.75" customHeight="1" x14ac:dyDescent="0.3">
      <c r="B21" s="596" t="s">
        <v>253</v>
      </c>
      <c r="C21" s="596"/>
      <c r="D21" s="596"/>
      <c r="E21" s="596"/>
      <c r="F21" s="596"/>
      <c r="G21" s="596"/>
      <c r="M21" s="224"/>
      <c r="N21" s="171"/>
      <c r="O21" s="171"/>
      <c r="P21" s="171"/>
      <c r="R21" s="171"/>
      <c r="S21" s="171"/>
      <c r="T21" s="170"/>
      <c r="U21" s="141"/>
    </row>
    <row r="22" spans="1:25" ht="15.75" customHeight="1" x14ac:dyDescent="0.3">
      <c r="C22" s="182"/>
      <c r="D22" s="182"/>
      <c r="E22" s="182"/>
      <c r="M22" s="224"/>
      <c r="N22" s="171"/>
      <c r="O22" s="171"/>
      <c r="P22" s="171"/>
      <c r="R22" s="171"/>
      <c r="S22" s="171"/>
      <c r="T22" s="170"/>
      <c r="U22" s="141"/>
    </row>
    <row r="23" spans="1:25" ht="15.75" customHeight="1" x14ac:dyDescent="0.3">
      <c r="B23" s="596" t="s">
        <v>115</v>
      </c>
      <c r="C23" s="596"/>
      <c r="D23" s="596"/>
      <c r="E23" s="596"/>
      <c r="F23" s="596"/>
      <c r="G23" s="596"/>
      <c r="M23" s="224"/>
      <c r="N23" s="171"/>
      <c r="O23" s="171"/>
      <c r="P23" s="171"/>
      <c r="R23" s="171"/>
      <c r="S23" s="171"/>
      <c r="T23" s="170"/>
      <c r="U23" s="141"/>
    </row>
    <row r="24" spans="1:25" ht="15.75" customHeight="1" x14ac:dyDescent="0.3">
      <c r="B24" s="176"/>
      <c r="C24" s="176"/>
      <c r="D24" s="176"/>
      <c r="E24" s="176"/>
      <c r="F24" s="177"/>
      <c r="G24" s="177"/>
      <c r="M24" s="224"/>
      <c r="N24" s="171"/>
      <c r="O24" s="171"/>
      <c r="P24" s="171"/>
      <c r="R24" s="171"/>
      <c r="S24" s="171"/>
      <c r="T24" s="170"/>
      <c r="U24" s="141"/>
    </row>
    <row r="25" spans="1:25" ht="15.75" customHeight="1" x14ac:dyDescent="0.3">
      <c r="B25" s="596" t="s">
        <v>136</v>
      </c>
      <c r="C25" s="596"/>
      <c r="D25" s="596"/>
      <c r="E25" s="596"/>
      <c r="F25" s="596"/>
      <c r="G25" s="596"/>
      <c r="M25" s="224"/>
      <c r="N25" s="171"/>
      <c r="O25" s="171"/>
      <c r="P25" s="171"/>
      <c r="R25" s="171"/>
      <c r="S25" s="171"/>
      <c r="T25" s="170"/>
      <c r="U25" s="141"/>
    </row>
    <row r="26" spans="1:25" ht="15.75" customHeight="1" x14ac:dyDescent="0.3">
      <c r="B26" s="609" t="s">
        <v>135</v>
      </c>
      <c r="C26" s="596"/>
      <c r="D26" s="596"/>
      <c r="E26" s="596"/>
      <c r="F26" s="596"/>
      <c r="G26" s="596"/>
      <c r="M26" s="224"/>
      <c r="N26" s="171"/>
      <c r="O26" s="171"/>
      <c r="P26" s="171"/>
      <c r="R26" s="171"/>
      <c r="S26" s="171"/>
      <c r="T26" s="170"/>
      <c r="U26" s="141"/>
    </row>
    <row r="27" spans="1:25" ht="15.75" customHeight="1" x14ac:dyDescent="0.3">
      <c r="B27" s="176"/>
      <c r="C27" s="176"/>
      <c r="D27" s="176"/>
      <c r="E27" s="176"/>
      <c r="F27" s="177"/>
      <c r="M27" s="224"/>
      <c r="N27" s="171"/>
      <c r="O27" s="171"/>
      <c r="P27" s="171"/>
      <c r="R27" s="171"/>
      <c r="S27" s="171"/>
      <c r="T27" s="170"/>
      <c r="U27" s="141"/>
    </row>
    <row r="28" spans="1:25" ht="15.75" customHeight="1" x14ac:dyDescent="0.3">
      <c r="B28" s="176"/>
      <c r="C28" s="176"/>
      <c r="D28" s="176"/>
      <c r="E28" s="176"/>
      <c r="F28" s="177"/>
      <c r="M28" s="224"/>
      <c r="N28" s="171"/>
      <c r="O28" s="171"/>
      <c r="P28" s="171"/>
      <c r="R28" s="171"/>
      <c r="S28" s="171"/>
      <c r="T28" s="170"/>
      <c r="U28" s="141"/>
    </row>
    <row r="29" spans="1:25" ht="15.75" customHeight="1" x14ac:dyDescent="0.3">
      <c r="B29" s="131" t="s">
        <v>98</v>
      </c>
      <c r="C29" s="180" t="s">
        <v>101</v>
      </c>
      <c r="D29" s="180" t="s">
        <v>102</v>
      </c>
      <c r="E29" s="180"/>
      <c r="F29" s="177"/>
      <c r="M29" s="224"/>
      <c r="N29" s="171"/>
      <c r="O29" s="171"/>
      <c r="P29" s="171"/>
      <c r="R29" s="171"/>
      <c r="S29" s="171"/>
      <c r="T29" s="170"/>
      <c r="U29" s="141"/>
    </row>
    <row r="30" spans="1:25" ht="15.75" customHeight="1" x14ac:dyDescent="0.3">
      <c r="B30" s="135" t="s">
        <v>237</v>
      </c>
      <c r="C30" s="182" t="s">
        <v>205</v>
      </c>
      <c r="D30" s="182" t="s">
        <v>206</v>
      </c>
      <c r="E30" s="182"/>
      <c r="M30" s="224"/>
      <c r="N30" s="171"/>
      <c r="O30" s="171"/>
      <c r="P30" s="171"/>
      <c r="R30" s="171"/>
      <c r="S30" s="171"/>
      <c r="T30" s="170"/>
      <c r="U30" s="141"/>
    </row>
    <row r="31" spans="1:25" ht="15.75" customHeight="1" x14ac:dyDescent="0.3">
      <c r="B31" s="135" t="s">
        <v>238</v>
      </c>
      <c r="C31" s="182" t="s">
        <v>205</v>
      </c>
      <c r="D31" s="182" t="s">
        <v>206</v>
      </c>
      <c r="E31" s="182"/>
      <c r="M31" s="224"/>
      <c r="N31" s="171"/>
      <c r="O31" s="171"/>
      <c r="P31" s="171"/>
      <c r="R31" s="171"/>
      <c r="S31" s="171"/>
      <c r="T31" s="170"/>
      <c r="U31" s="141"/>
    </row>
    <row r="32" spans="1:25" ht="15.75" customHeight="1" x14ac:dyDescent="0.3">
      <c r="C32" s="182"/>
      <c r="D32" s="182"/>
      <c r="E32" s="182"/>
      <c r="M32" s="224"/>
      <c r="N32" s="171"/>
      <c r="O32" s="171"/>
      <c r="P32" s="171"/>
      <c r="R32" s="171"/>
      <c r="S32" s="171"/>
      <c r="T32" s="170"/>
      <c r="U32" s="141"/>
    </row>
    <row r="33" spans="2:21" ht="15.75" customHeight="1" x14ac:dyDescent="0.3">
      <c r="B33" s="592" t="s">
        <v>269</v>
      </c>
      <c r="C33" s="592"/>
      <c r="D33" s="592"/>
      <c r="E33" s="592"/>
      <c r="F33" s="592"/>
      <c r="G33" s="592"/>
      <c r="H33" s="592"/>
      <c r="I33" s="592"/>
      <c r="M33" s="224"/>
      <c r="N33" s="171"/>
      <c r="O33" s="171"/>
      <c r="P33" s="171"/>
      <c r="R33" s="171"/>
      <c r="S33" s="171"/>
      <c r="T33" s="170"/>
      <c r="U33" s="141"/>
    </row>
    <row r="34" spans="2:21" ht="15.75" customHeight="1" x14ac:dyDescent="0.3">
      <c r="B34" s="128" t="s">
        <v>270</v>
      </c>
      <c r="C34" s="182"/>
      <c r="D34" s="182"/>
      <c r="E34" s="182"/>
      <c r="M34" s="224"/>
      <c r="N34" s="171"/>
      <c r="O34" s="171"/>
      <c r="P34" s="171"/>
      <c r="R34" s="171"/>
      <c r="S34" s="171"/>
      <c r="T34" s="170"/>
      <c r="U34" s="141"/>
    </row>
    <row r="35" spans="2:21" ht="15.75" customHeight="1" x14ac:dyDescent="0.3">
      <c r="B35" s="192"/>
      <c r="C35" s="192"/>
      <c r="D35" s="192"/>
      <c r="E35" s="192"/>
      <c r="F35" s="216"/>
      <c r="G35" s="216"/>
      <c r="H35" s="192"/>
      <c r="I35" s="192"/>
      <c r="J35" s="192"/>
      <c r="K35" s="192"/>
      <c r="L35" s="192"/>
      <c r="M35" s="192"/>
      <c r="N35" s="192"/>
      <c r="O35" s="192"/>
      <c r="P35" s="192"/>
      <c r="Q35" s="192"/>
      <c r="R35" s="192"/>
      <c r="S35" s="192"/>
      <c r="T35" s="141"/>
      <c r="U35" s="141"/>
    </row>
    <row r="36" spans="2:21" ht="15.75" customHeight="1" x14ac:dyDescent="0.3">
      <c r="Q36" s="141"/>
      <c r="R36" s="302" t="s">
        <v>256</v>
      </c>
      <c r="T36" s="253"/>
    </row>
    <row r="37" spans="2:21" ht="15.75" customHeight="1" x14ac:dyDescent="0.3">
      <c r="B37" s="188" t="s">
        <v>255</v>
      </c>
      <c r="C37" s="190" t="s">
        <v>2</v>
      </c>
      <c r="D37" s="190"/>
      <c r="E37" s="190"/>
      <c r="F37" s="570" t="s">
        <v>34</v>
      </c>
      <c r="G37" s="190" t="s">
        <v>35</v>
      </c>
      <c r="H37" s="190"/>
      <c r="I37" s="190"/>
      <c r="J37" s="190"/>
      <c r="K37" s="190"/>
      <c r="L37" s="190"/>
      <c r="M37" s="190" t="s">
        <v>36</v>
      </c>
      <c r="N37" s="190" t="s">
        <v>37</v>
      </c>
      <c r="O37" s="192"/>
      <c r="P37" s="192"/>
      <c r="Q37" s="192"/>
      <c r="R37" s="192" t="s">
        <v>81</v>
      </c>
      <c r="S37" s="192"/>
      <c r="T37" s="303"/>
    </row>
    <row r="38" spans="2:21" ht="15.75" customHeight="1" x14ac:dyDescent="0.3">
      <c r="B38" s="194"/>
      <c r="C38" s="146"/>
      <c r="D38" s="146"/>
      <c r="E38" s="146"/>
      <c r="F38" s="571"/>
      <c r="G38" s="146"/>
      <c r="H38" s="146"/>
      <c r="I38" s="146"/>
      <c r="J38" s="146"/>
      <c r="K38" s="146"/>
      <c r="L38" s="146"/>
      <c r="M38" s="146"/>
      <c r="N38" s="146"/>
      <c r="R38" s="302"/>
    </row>
    <row r="39" spans="2:21" ht="15.75" customHeight="1" x14ac:dyDescent="0.3">
      <c r="B39" s="194"/>
      <c r="C39" s="514"/>
      <c r="D39" s="514"/>
      <c r="E39" s="514"/>
      <c r="F39" s="571"/>
      <c r="G39" s="514"/>
      <c r="H39" s="514"/>
      <c r="I39" s="514"/>
      <c r="J39" s="514"/>
      <c r="K39" s="514"/>
      <c r="L39" s="514"/>
      <c r="M39" s="514"/>
      <c r="N39" s="514"/>
      <c r="R39" s="302"/>
    </row>
    <row r="40" spans="2:21" ht="15.75" customHeight="1" x14ac:dyDescent="0.3">
      <c r="B40" s="194"/>
      <c r="C40" s="514"/>
      <c r="D40" s="514"/>
      <c r="E40" s="514"/>
      <c r="F40" s="571"/>
      <c r="G40" s="514"/>
      <c r="H40" s="514"/>
      <c r="I40" s="514"/>
      <c r="J40" s="514"/>
      <c r="K40" s="514"/>
      <c r="L40" s="514"/>
      <c r="M40" s="514"/>
      <c r="N40" s="514"/>
      <c r="R40" s="302"/>
    </row>
    <row r="41" spans="2:21" ht="15.75" customHeight="1" x14ac:dyDescent="0.3">
      <c r="B41" s="194"/>
      <c r="C41" s="514"/>
      <c r="D41" s="514"/>
      <c r="E41" s="514"/>
      <c r="F41" s="571"/>
      <c r="G41" s="514"/>
      <c r="H41" s="514"/>
      <c r="I41" s="514"/>
      <c r="J41" s="514"/>
      <c r="K41" s="514"/>
      <c r="L41" s="514"/>
      <c r="M41" s="514"/>
      <c r="N41" s="514"/>
      <c r="R41" s="302"/>
    </row>
    <row r="42" spans="2:21" ht="15.75" customHeight="1" x14ac:dyDescent="0.3">
      <c r="B42" s="194"/>
      <c r="C42" s="514"/>
      <c r="D42" s="514"/>
      <c r="E42" s="514"/>
      <c r="F42" s="571"/>
      <c r="G42" s="514"/>
      <c r="H42" s="514"/>
      <c r="I42" s="514"/>
      <c r="J42" s="514"/>
      <c r="K42" s="514"/>
      <c r="L42" s="514"/>
      <c r="M42" s="514"/>
      <c r="N42" s="514"/>
      <c r="R42" s="302"/>
    </row>
    <row r="43" spans="2:21" ht="15.75" customHeight="1" x14ac:dyDescent="0.3">
      <c r="B43" s="194"/>
      <c r="C43" s="146"/>
      <c r="D43" s="146"/>
      <c r="E43" s="146"/>
      <c r="F43" s="571"/>
      <c r="G43" s="146"/>
      <c r="H43" s="146"/>
      <c r="I43" s="146"/>
      <c r="J43" s="146"/>
      <c r="K43" s="146"/>
      <c r="L43" s="146"/>
      <c r="M43" s="146"/>
      <c r="N43" s="146"/>
      <c r="R43" s="302"/>
    </row>
    <row r="44" spans="2:21" ht="15.75" customHeight="1" x14ac:dyDescent="0.3">
      <c r="B44" s="194"/>
      <c r="C44" s="146"/>
      <c r="D44" s="146"/>
      <c r="E44" s="146"/>
      <c r="F44" s="571"/>
      <c r="G44" s="146"/>
      <c r="H44" s="146"/>
      <c r="I44" s="146"/>
      <c r="J44" s="146"/>
      <c r="K44" s="146"/>
      <c r="L44" s="146"/>
      <c r="M44" s="146"/>
      <c r="N44" s="146"/>
    </row>
    <row r="45" spans="2:21" ht="15.75" customHeight="1" x14ac:dyDescent="0.3">
      <c r="B45" s="147"/>
      <c r="C45" s="146"/>
      <c r="D45" s="146"/>
      <c r="E45" s="146"/>
      <c r="F45" s="571"/>
      <c r="O45" s="136"/>
      <c r="P45" s="136"/>
      <c r="Q45" s="136"/>
    </row>
    <row r="46" spans="2:21" ht="15.75" customHeight="1" x14ac:dyDescent="0.3">
      <c r="B46" s="147"/>
      <c r="C46" s="146"/>
      <c r="D46" s="146"/>
      <c r="E46" s="146"/>
      <c r="F46" s="571"/>
      <c r="O46" s="136"/>
      <c r="P46" s="136"/>
      <c r="Q46" s="136"/>
    </row>
    <row r="47" spans="2:21" ht="15.75" customHeight="1" x14ac:dyDescent="0.3">
      <c r="B47" s="147"/>
      <c r="C47" s="146"/>
      <c r="D47" s="146"/>
      <c r="E47" s="146"/>
      <c r="F47" s="571"/>
      <c r="O47" s="136"/>
      <c r="P47" s="136"/>
      <c r="Q47" s="136"/>
    </row>
    <row r="48" spans="2:21" ht="15.75" customHeight="1" x14ac:dyDescent="0.3">
      <c r="B48" s="147"/>
      <c r="C48" s="146"/>
      <c r="D48" s="146"/>
      <c r="E48" s="146"/>
      <c r="F48" s="571"/>
      <c r="O48" s="136"/>
      <c r="P48" s="136"/>
      <c r="Q48" s="136"/>
    </row>
    <row r="49" spans="2:23" ht="15.75" customHeight="1" x14ac:dyDescent="0.3">
      <c r="B49" s="147"/>
      <c r="C49" s="146"/>
      <c r="D49" s="146"/>
      <c r="E49" s="146"/>
      <c r="F49" s="571"/>
      <c r="O49" s="136"/>
      <c r="P49" s="209"/>
      <c r="Q49" s="209"/>
      <c r="R49" s="144"/>
      <c r="S49" s="144"/>
      <c r="T49" s="144"/>
    </row>
    <row r="50" spans="2:23" ht="15.75" customHeight="1" x14ac:dyDescent="0.3">
      <c r="B50" s="147"/>
      <c r="C50" s="146"/>
      <c r="D50" s="146"/>
      <c r="E50" s="146"/>
      <c r="F50" s="571"/>
      <c r="O50" s="136"/>
      <c r="P50" s="209"/>
      <c r="Q50" s="209"/>
      <c r="R50" s="144"/>
      <c r="S50" s="144"/>
      <c r="T50" s="144"/>
    </row>
    <row r="51" spans="2:23" ht="15.75" customHeight="1" x14ac:dyDescent="0.3">
      <c r="B51" s="147"/>
      <c r="C51" s="146"/>
      <c r="D51" s="146"/>
      <c r="E51" s="146"/>
      <c r="F51" s="571"/>
      <c r="O51" s="136"/>
      <c r="P51" s="209"/>
      <c r="Q51" s="209"/>
      <c r="R51" s="144"/>
      <c r="S51" s="144"/>
      <c r="T51" s="144"/>
    </row>
    <row r="52" spans="2:23" ht="15.75" customHeight="1" x14ac:dyDescent="0.3">
      <c r="P52" s="165"/>
      <c r="Q52" s="144"/>
      <c r="R52" s="144"/>
      <c r="S52" s="144"/>
      <c r="T52" s="165"/>
      <c r="V52" s="427" t="s">
        <v>230</v>
      </c>
      <c r="W52" s="171">
        <f>W18</f>
        <v>665965.92999999993</v>
      </c>
    </row>
    <row r="53" spans="2:23" ht="15.75" customHeight="1" x14ac:dyDescent="0.3">
      <c r="P53" s="144"/>
      <c r="Q53" s="144"/>
      <c r="R53" s="144"/>
      <c r="S53" s="144"/>
      <c r="T53" s="144"/>
    </row>
    <row r="54" spans="2:23" ht="15.75" customHeight="1" x14ac:dyDescent="0.3">
      <c r="P54" s="144"/>
      <c r="Q54" s="144"/>
      <c r="R54" s="144"/>
      <c r="S54" s="144"/>
      <c r="T54" s="144"/>
    </row>
    <row r="55" spans="2:23" ht="15.75" customHeight="1" x14ac:dyDescent="0.3"/>
    <row r="56" spans="2:23" ht="15.75" customHeight="1" x14ac:dyDescent="0.3"/>
    <row r="57" spans="2:23" ht="15.75" customHeight="1" x14ac:dyDescent="0.3"/>
    <row r="58" spans="2:23" ht="15.75" customHeight="1" x14ac:dyDescent="0.3"/>
    <row r="59" spans="2:23" ht="15.75" customHeight="1" x14ac:dyDescent="0.3"/>
    <row r="60" spans="2:23" ht="15.75" customHeight="1" x14ac:dyDescent="0.3"/>
    <row r="61" spans="2:23" ht="15.75" customHeight="1" x14ac:dyDescent="0.3"/>
    <row r="62" spans="2:23" ht="15.75" customHeight="1" x14ac:dyDescent="0.3"/>
    <row r="63" spans="2:23" ht="15.75" customHeight="1" x14ac:dyDescent="0.3"/>
    <row r="64" spans="2:23" ht="15.75" customHeight="1" x14ac:dyDescent="0.3"/>
    <row r="65" ht="15.75" customHeight="1" x14ac:dyDescent="0.3"/>
    <row r="66" ht="15.75" customHeight="1" x14ac:dyDescent="0.3"/>
    <row r="67" ht="15.75" customHeight="1" x14ac:dyDescent="0.3"/>
  </sheetData>
  <mergeCells count="7">
    <mergeCell ref="U4:W4"/>
    <mergeCell ref="U5:W5"/>
    <mergeCell ref="B33:I33"/>
    <mergeCell ref="B26:G26"/>
    <mergeCell ref="B25:G25"/>
    <mergeCell ref="B21:G21"/>
    <mergeCell ref="B23:G23"/>
  </mergeCells>
  <conditionalFormatting sqref="A17:H17 A8:G16 R7:S17 J8:P17 U7:X17 N7:P7">
    <cfRule type="expression" dxfId="90" priority="7">
      <formula>MOD(ROW(),2)=0</formula>
    </cfRule>
  </conditionalFormatting>
  <conditionalFormatting sqref="H8:I9 H10:H16 I10:I17">
    <cfRule type="expression" dxfId="89" priority="6">
      <formula>MOD(ROW(),2)=0</formula>
    </cfRule>
  </conditionalFormatting>
  <conditionalFormatting sqref="A7">
    <cfRule type="expression" dxfId="88" priority="4">
      <formula>MOD(ROW(),2)=0</formula>
    </cfRule>
  </conditionalFormatting>
  <conditionalFormatting sqref="B7:E7 J7:M7 G7">
    <cfRule type="expression" dxfId="87" priority="3">
      <formula>MOD(ROW(),2)=0</formula>
    </cfRule>
  </conditionalFormatting>
  <conditionalFormatting sqref="H7:I7">
    <cfRule type="expression" dxfId="86" priority="2">
      <formula>MOD(ROW(),2)=0</formula>
    </cfRule>
  </conditionalFormatting>
  <conditionalFormatting sqref="F7">
    <cfRule type="expression" dxfId="85" priority="1">
      <formula>MOD(ROW(),2)=0</formula>
    </cfRule>
  </conditionalFormatting>
  <hyperlinks>
    <hyperlink ref="B26" r:id="rId1" xr:uid="{00000000-0004-0000-2100-000000000000}"/>
  </hyperlinks>
  <printOptions horizontalCentered="1" gridLines="1"/>
  <pageMargins left="0" right="0" top="0.75" bottom="0.75" header="0.3" footer="0.3"/>
  <pageSetup scale="54" orientation="landscape" horizontalDpi="1200" verticalDpi="1200"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CCFFCC"/>
    <pageSetUpPr fitToPage="1"/>
  </sheetPr>
  <dimension ref="A1:Y67"/>
  <sheetViews>
    <sheetView showGridLines="0" zoomScale="80" zoomScaleNormal="80" workbookViewId="0">
      <pane xSplit="2" ySplit="6" topLeftCell="G7" activePane="bottomRight" state="frozen"/>
      <selection pane="topRight" activeCell="C1" sqref="C1"/>
      <selection pane="bottomLeft" activeCell="A7" sqref="A7"/>
      <selection pane="bottomRight" activeCell="U22" sqref="U22"/>
    </sheetView>
  </sheetViews>
  <sheetFormatPr defaultColWidth="9.109375" defaultRowHeight="14.4" x14ac:dyDescent="0.3"/>
  <cols>
    <col min="1" max="1" width="7.88671875" style="135" customWidth="1"/>
    <col min="2" max="2" width="63.5546875" style="135" customWidth="1"/>
    <col min="3" max="3" width="21.44140625" style="135" bestFit="1" customWidth="1"/>
    <col min="4" max="4" width="14.33203125" style="135" customWidth="1"/>
    <col min="5" max="5" width="9.5546875" style="135" customWidth="1"/>
    <col min="6" max="6" width="19.44140625" style="137" customWidth="1"/>
    <col min="7" max="7" width="23" style="137" customWidth="1"/>
    <col min="8" max="8" width="10.44140625" style="135" customWidth="1"/>
    <col min="9" max="9" width="13.109375" style="135" customWidth="1"/>
    <col min="10" max="10" width="13.33203125" style="135" customWidth="1"/>
    <col min="11" max="11" width="16.109375" style="135" bestFit="1" customWidth="1"/>
    <col min="12" max="12" width="11.88671875" style="135" customWidth="1"/>
    <col min="13" max="13" width="20.5546875" style="135" customWidth="1"/>
    <col min="14" max="14" width="14" style="135" bestFit="1" customWidth="1"/>
    <col min="15" max="15" width="13" style="135" customWidth="1"/>
    <col min="16" max="16" width="14" style="135" bestFit="1" customWidth="1"/>
    <col min="17" max="17" width="3.6640625" style="135" customWidth="1"/>
    <col min="18" max="18" width="16.88671875" style="135" customWidth="1"/>
    <col min="19" max="19" width="16.6640625" style="135" customWidth="1"/>
    <col min="20" max="20" width="3.6640625" style="135" customWidth="1"/>
    <col min="21" max="21" width="14" style="135" bestFit="1" customWidth="1"/>
    <col min="22" max="22" width="14.88671875" style="135" bestFit="1" customWidth="1"/>
    <col min="23" max="23" width="14" style="135" bestFit="1" customWidth="1"/>
    <col min="24" max="24" width="14.33203125" style="135" customWidth="1"/>
    <col min="25" max="16384" width="9.109375" style="135"/>
  </cols>
  <sheetData>
    <row r="1" spans="1:25" ht="15.75" customHeight="1" x14ac:dyDescent="0.3">
      <c r="A1" s="132" t="s">
        <v>152</v>
      </c>
      <c r="T1" s="141"/>
    </row>
    <row r="2" spans="1:25" ht="15.75" customHeight="1" x14ac:dyDescent="0.3">
      <c r="A2" s="138" t="str">
        <f>'#4020 Franklin Acd Boynton Bch '!A2</f>
        <v>Federal Grant Allocations/Reimbursements as of: 03/31/2024</v>
      </c>
      <c r="B2" s="199"/>
      <c r="N2" s="140"/>
      <c r="O2" s="140"/>
      <c r="Q2" s="141"/>
      <c r="R2" s="141"/>
      <c r="S2" s="141"/>
      <c r="T2" s="141"/>
    </row>
    <row r="3" spans="1:25" ht="15.75" customHeight="1" x14ac:dyDescent="0.3">
      <c r="A3" s="142" t="s">
        <v>151</v>
      </c>
      <c r="B3" s="132"/>
      <c r="D3" s="132"/>
      <c r="E3" s="132"/>
      <c r="F3" s="131"/>
      <c r="Q3" s="141"/>
      <c r="R3" s="141"/>
      <c r="S3" s="141"/>
      <c r="T3" s="141"/>
      <c r="U3" s="136"/>
      <c r="V3" s="143"/>
    </row>
    <row r="4" spans="1:25" ht="15.75" customHeight="1" x14ac:dyDescent="0.3">
      <c r="A4" s="132" t="s">
        <v>153</v>
      </c>
      <c r="N4" s="145"/>
      <c r="O4" s="145"/>
      <c r="P4" s="145"/>
      <c r="Q4" s="146"/>
      <c r="R4" s="141"/>
      <c r="S4" s="141"/>
      <c r="T4" s="146"/>
      <c r="U4" s="594" t="s">
        <v>263</v>
      </c>
      <c r="V4" s="594"/>
      <c r="W4" s="594"/>
      <c r="X4" s="147"/>
    </row>
    <row r="5" spans="1:25" ht="15" thickBot="1" x14ac:dyDescent="0.35">
      <c r="H5" s="148"/>
      <c r="I5" s="148"/>
      <c r="N5" s="145"/>
      <c r="O5" s="145"/>
      <c r="P5" s="145"/>
      <c r="Q5" s="146"/>
      <c r="R5" s="150"/>
      <c r="S5" s="150"/>
      <c r="T5" s="146"/>
      <c r="U5" s="597"/>
      <c r="V5" s="597"/>
      <c r="W5" s="597"/>
      <c r="X5" s="151"/>
    </row>
    <row r="6" spans="1:25" s="202" customFormat="1" ht="75" customHeight="1"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145"/>
      <c r="R6" s="154" t="s">
        <v>264</v>
      </c>
      <c r="S6" s="155" t="s">
        <v>265</v>
      </c>
      <c r="T6" s="200"/>
      <c r="U6" s="345" t="s">
        <v>223</v>
      </c>
      <c r="V6" s="346" t="s">
        <v>251</v>
      </c>
      <c r="W6" s="347" t="s">
        <v>252</v>
      </c>
      <c r="X6" s="159" t="str">
        <f>'#4020 Franklin Acd Boynton Bch '!X6</f>
        <v>Available Budget as of 03/31/2024</v>
      </c>
      <c r="Y6" s="244"/>
    </row>
    <row r="7" spans="1:25" ht="15.75" customHeight="1" x14ac:dyDescent="0.3">
      <c r="A7" s="137">
        <v>4423</v>
      </c>
      <c r="B7" s="135" t="s">
        <v>193</v>
      </c>
      <c r="C7" s="235" t="s">
        <v>232</v>
      </c>
      <c r="D7" s="137" t="s">
        <v>175</v>
      </c>
      <c r="E7" s="137" t="s">
        <v>211</v>
      </c>
      <c r="F7" s="137" t="s">
        <v>184</v>
      </c>
      <c r="G7" s="235" t="s">
        <v>7</v>
      </c>
      <c r="H7" s="296">
        <v>0.05</v>
      </c>
      <c r="I7" s="296">
        <v>0.1265</v>
      </c>
      <c r="J7" s="169">
        <v>45199</v>
      </c>
      <c r="K7" s="169">
        <v>45199</v>
      </c>
      <c r="L7" s="169">
        <v>44201</v>
      </c>
      <c r="M7" s="137" t="s">
        <v>180</v>
      </c>
      <c r="N7" s="382">
        <v>50166.39</v>
      </c>
      <c r="O7" s="376">
        <v>0</v>
      </c>
      <c r="P7" s="377">
        <f t="shared" ref="P7:P15" si="0">N7+O7</f>
        <v>50166.39</v>
      </c>
      <c r="Q7" s="130"/>
      <c r="R7" s="375">
        <f>2884.07+46906.83</f>
        <v>49790.9</v>
      </c>
      <c r="S7" s="377">
        <f>P7-R7</f>
        <v>375.48999999999796</v>
      </c>
      <c r="T7" s="373"/>
      <c r="U7" s="375">
        <v>0</v>
      </c>
      <c r="V7" s="376">
        <v>0</v>
      </c>
      <c r="W7" s="474">
        <f>U7+V7</f>
        <v>0</v>
      </c>
      <c r="X7" s="465">
        <v>0</v>
      </c>
      <c r="Y7" s="135" t="s">
        <v>326</v>
      </c>
    </row>
    <row r="8" spans="1:25" ht="15.75" customHeight="1" x14ac:dyDescent="0.3">
      <c r="A8" s="137">
        <v>4426</v>
      </c>
      <c r="B8" s="135" t="s">
        <v>240</v>
      </c>
      <c r="C8" s="235" t="s">
        <v>232</v>
      </c>
      <c r="D8" s="137" t="s">
        <v>175</v>
      </c>
      <c r="E8" s="137" t="s">
        <v>217</v>
      </c>
      <c r="F8" s="137" t="s">
        <v>176</v>
      </c>
      <c r="G8" s="235" t="s">
        <v>7</v>
      </c>
      <c r="H8" s="296">
        <v>0.05</v>
      </c>
      <c r="I8" s="296">
        <v>0.1265</v>
      </c>
      <c r="J8" s="169">
        <v>45199</v>
      </c>
      <c r="K8" s="169">
        <v>45199</v>
      </c>
      <c r="L8" s="169">
        <v>44201</v>
      </c>
      <c r="M8" s="137" t="s">
        <v>178</v>
      </c>
      <c r="N8" s="363">
        <v>92863.35</v>
      </c>
      <c r="O8" s="364">
        <v>0</v>
      </c>
      <c r="P8" s="365">
        <f t="shared" si="0"/>
        <v>92863.35</v>
      </c>
      <c r="Q8" s="130"/>
      <c r="R8" s="378">
        <v>76018.91</v>
      </c>
      <c r="S8" s="365">
        <f t="shared" ref="S8:S15" si="1">P8-R8</f>
        <v>16844.440000000002</v>
      </c>
      <c r="T8" s="373"/>
      <c r="U8" s="378">
        <v>0</v>
      </c>
      <c r="V8" s="364">
        <v>0</v>
      </c>
      <c r="W8" s="452">
        <f t="shared" ref="W8:W15" si="2">U8+V8</f>
        <v>0</v>
      </c>
      <c r="X8" s="428">
        <v>0</v>
      </c>
      <c r="Y8" s="135" t="s">
        <v>326</v>
      </c>
    </row>
    <row r="9" spans="1:25" ht="15.75" customHeight="1" x14ac:dyDescent="0.3">
      <c r="A9" s="137" t="s">
        <v>313</v>
      </c>
      <c r="B9" s="135" t="s">
        <v>297</v>
      </c>
      <c r="C9" s="526" t="s">
        <v>185</v>
      </c>
      <c r="D9" s="137" t="s">
        <v>186</v>
      </c>
      <c r="E9" s="137" t="s">
        <v>275</v>
      </c>
      <c r="F9" s="137" t="s">
        <v>276</v>
      </c>
      <c r="G9" s="235" t="s">
        <v>7</v>
      </c>
      <c r="H9" s="296">
        <v>0.05</v>
      </c>
      <c r="I9" s="296">
        <v>0.1265</v>
      </c>
      <c r="J9" s="169">
        <v>45565</v>
      </c>
      <c r="K9" s="169">
        <v>45565</v>
      </c>
      <c r="L9" s="169">
        <v>44279</v>
      </c>
      <c r="M9" s="137" t="s">
        <v>188</v>
      </c>
      <c r="N9" s="363">
        <v>90770.78</v>
      </c>
      <c r="O9" s="364">
        <v>14.22</v>
      </c>
      <c r="P9" s="365">
        <f t="shared" si="0"/>
        <v>90785</v>
      </c>
      <c r="Q9" s="527"/>
      <c r="R9" s="378">
        <v>3706.25</v>
      </c>
      <c r="S9" s="365">
        <f t="shared" si="1"/>
        <v>87078.75</v>
      </c>
      <c r="T9" s="373"/>
      <c r="U9" s="378"/>
      <c r="V9" s="364"/>
      <c r="W9" s="452">
        <f t="shared" si="2"/>
        <v>0</v>
      </c>
      <c r="X9" s="428">
        <f t="shared" ref="X9:X14" si="3">S9-W9</f>
        <v>87078.75</v>
      </c>
    </row>
    <row r="10" spans="1:25" ht="15.75" customHeight="1" x14ac:dyDescent="0.3">
      <c r="A10" s="137" t="s">
        <v>304</v>
      </c>
      <c r="B10" s="135" t="s">
        <v>298</v>
      </c>
      <c r="C10" s="526" t="s">
        <v>185</v>
      </c>
      <c r="D10" s="137" t="s">
        <v>186</v>
      </c>
      <c r="E10" s="137" t="s">
        <v>277</v>
      </c>
      <c r="F10" s="137" t="s">
        <v>290</v>
      </c>
      <c r="G10" s="235" t="s">
        <v>7</v>
      </c>
      <c r="H10" s="296">
        <v>0.05</v>
      </c>
      <c r="I10" s="296">
        <v>0.1265</v>
      </c>
      <c r="J10" s="169">
        <v>45565</v>
      </c>
      <c r="K10" s="169">
        <v>45565</v>
      </c>
      <c r="L10" s="169">
        <v>44279</v>
      </c>
      <c r="M10" s="137" t="s">
        <v>244</v>
      </c>
      <c r="N10" s="363">
        <v>6572.46</v>
      </c>
      <c r="O10" s="364">
        <v>121.1</v>
      </c>
      <c r="P10" s="365">
        <f t="shared" si="0"/>
        <v>6693.56</v>
      </c>
      <c r="Q10" s="527"/>
      <c r="R10" s="378"/>
      <c r="S10" s="365">
        <f t="shared" si="1"/>
        <v>6693.56</v>
      </c>
      <c r="T10" s="373"/>
      <c r="U10" s="378"/>
      <c r="V10" s="364"/>
      <c r="W10" s="452">
        <f t="shared" si="2"/>
        <v>0</v>
      </c>
      <c r="X10" s="428">
        <f t="shared" si="3"/>
        <v>6693.56</v>
      </c>
    </row>
    <row r="11" spans="1:25" ht="15.75" customHeight="1" x14ac:dyDescent="0.3">
      <c r="A11" s="137" t="s">
        <v>305</v>
      </c>
      <c r="B11" s="135" t="s">
        <v>299</v>
      </c>
      <c r="C11" s="526" t="s">
        <v>185</v>
      </c>
      <c r="D11" s="137" t="s">
        <v>186</v>
      </c>
      <c r="E11" s="137" t="s">
        <v>279</v>
      </c>
      <c r="F11" s="137" t="s">
        <v>278</v>
      </c>
      <c r="G11" s="235" t="s">
        <v>7</v>
      </c>
      <c r="H11" s="296">
        <v>0.05</v>
      </c>
      <c r="I11" s="296">
        <v>0.1265</v>
      </c>
      <c r="J11" s="169">
        <v>45565</v>
      </c>
      <c r="K11" s="169">
        <v>45565</v>
      </c>
      <c r="L11" s="169">
        <v>44279</v>
      </c>
      <c r="M11" s="137" t="s">
        <v>280</v>
      </c>
      <c r="N11" s="363">
        <v>3128.3</v>
      </c>
      <c r="O11" s="364"/>
      <c r="P11" s="365">
        <f t="shared" si="0"/>
        <v>3128.3</v>
      </c>
      <c r="Q11" s="527"/>
      <c r="R11" s="378"/>
      <c r="S11" s="365">
        <f t="shared" si="1"/>
        <v>3128.3</v>
      </c>
      <c r="T11" s="373"/>
      <c r="U11" s="378"/>
      <c r="V11" s="364"/>
      <c r="W11" s="452">
        <f t="shared" si="2"/>
        <v>0</v>
      </c>
      <c r="X11" s="428">
        <f t="shared" si="3"/>
        <v>3128.3</v>
      </c>
    </row>
    <row r="12" spans="1:25" ht="15.75" customHeight="1" x14ac:dyDescent="0.3">
      <c r="A12" s="137" t="s">
        <v>306</v>
      </c>
      <c r="B12" s="135" t="s">
        <v>212</v>
      </c>
      <c r="C12" s="526" t="s">
        <v>185</v>
      </c>
      <c r="D12" s="137" t="s">
        <v>186</v>
      </c>
      <c r="E12" s="137" t="s">
        <v>213</v>
      </c>
      <c r="F12" s="137" t="s">
        <v>187</v>
      </c>
      <c r="G12" s="235" t="s">
        <v>7</v>
      </c>
      <c r="H12" s="296">
        <v>0.05</v>
      </c>
      <c r="I12" s="296">
        <v>0.1265</v>
      </c>
      <c r="J12" s="169">
        <v>45565</v>
      </c>
      <c r="K12" s="169">
        <v>45565</v>
      </c>
      <c r="L12" s="169">
        <v>44279</v>
      </c>
      <c r="M12" s="137" t="s">
        <v>188</v>
      </c>
      <c r="N12" s="363">
        <v>363083.11</v>
      </c>
      <c r="O12" s="364">
        <v>56.88</v>
      </c>
      <c r="P12" s="365">
        <f t="shared" si="0"/>
        <v>363139.99</v>
      </c>
      <c r="Q12" s="527"/>
      <c r="R12" s="378">
        <f>1381.38+89735.65</f>
        <v>91117.03</v>
      </c>
      <c r="S12" s="365">
        <f t="shared" si="1"/>
        <v>272022.95999999996</v>
      </c>
      <c r="T12" s="373"/>
      <c r="U12" s="378">
        <v>68582.64</v>
      </c>
      <c r="V12" s="364"/>
      <c r="W12" s="452">
        <f t="shared" si="2"/>
        <v>68582.64</v>
      </c>
      <c r="X12" s="428">
        <f t="shared" si="3"/>
        <v>203440.31999999995</v>
      </c>
    </row>
    <row r="13" spans="1:25" ht="15.75" customHeight="1" x14ac:dyDescent="0.3">
      <c r="A13" s="137" t="s">
        <v>307</v>
      </c>
      <c r="B13" s="135" t="s">
        <v>300</v>
      </c>
      <c r="C13" s="526" t="s">
        <v>185</v>
      </c>
      <c r="D13" s="137" t="s">
        <v>186</v>
      </c>
      <c r="E13" s="137" t="s">
        <v>281</v>
      </c>
      <c r="F13" s="137" t="s">
        <v>282</v>
      </c>
      <c r="G13" s="235" t="s">
        <v>7</v>
      </c>
      <c r="H13" s="296">
        <v>0.05</v>
      </c>
      <c r="I13" s="296">
        <v>0.1265</v>
      </c>
      <c r="J13" s="169">
        <v>45565</v>
      </c>
      <c r="K13" s="169">
        <v>45565</v>
      </c>
      <c r="L13" s="169">
        <v>44279</v>
      </c>
      <c r="M13" s="137" t="s">
        <v>283</v>
      </c>
      <c r="N13" s="363">
        <v>3490.38</v>
      </c>
      <c r="O13" s="364"/>
      <c r="P13" s="365">
        <f t="shared" si="0"/>
        <v>3490.38</v>
      </c>
      <c r="Q13" s="527"/>
      <c r="R13" s="378"/>
      <c r="S13" s="365">
        <f t="shared" si="1"/>
        <v>3490.38</v>
      </c>
      <c r="T13" s="373"/>
      <c r="U13" s="378"/>
      <c r="V13" s="364"/>
      <c r="W13" s="452">
        <f t="shared" si="2"/>
        <v>0</v>
      </c>
      <c r="X13" s="428">
        <f t="shared" si="3"/>
        <v>3490.38</v>
      </c>
    </row>
    <row r="14" spans="1:25" ht="15.75" customHeight="1" x14ac:dyDescent="0.3">
      <c r="A14" s="137" t="s">
        <v>308</v>
      </c>
      <c r="B14" s="135" t="s">
        <v>321</v>
      </c>
      <c r="C14" s="526" t="s">
        <v>185</v>
      </c>
      <c r="D14" s="137" t="s">
        <v>186</v>
      </c>
      <c r="E14" s="137" t="s">
        <v>284</v>
      </c>
      <c r="F14" s="137" t="s">
        <v>285</v>
      </c>
      <c r="G14" s="235" t="s">
        <v>7</v>
      </c>
      <c r="H14" s="296">
        <v>0.05</v>
      </c>
      <c r="I14" s="296">
        <v>0.1265</v>
      </c>
      <c r="J14" s="169">
        <v>45565</v>
      </c>
      <c r="K14" s="169">
        <v>45565</v>
      </c>
      <c r="L14" s="169">
        <v>44279</v>
      </c>
      <c r="M14" s="137" t="s">
        <v>286</v>
      </c>
      <c r="N14" s="363">
        <v>5181.07</v>
      </c>
      <c r="O14" s="364"/>
      <c r="P14" s="365">
        <f t="shared" si="0"/>
        <v>5181.07</v>
      </c>
      <c r="Q14" s="527"/>
      <c r="R14" s="378"/>
      <c r="S14" s="365">
        <f t="shared" si="1"/>
        <v>5181.07</v>
      </c>
      <c r="T14" s="373"/>
      <c r="U14" s="378"/>
      <c r="V14" s="364"/>
      <c r="W14" s="452">
        <f t="shared" si="2"/>
        <v>0</v>
      </c>
      <c r="X14" s="428">
        <f t="shared" si="3"/>
        <v>5181.07</v>
      </c>
    </row>
    <row r="15" spans="1:25" ht="15.75" customHeight="1" x14ac:dyDescent="0.3">
      <c r="A15" s="137">
        <v>4464</v>
      </c>
      <c r="B15" s="135" t="s">
        <v>233</v>
      </c>
      <c r="C15" s="289" t="s">
        <v>235</v>
      </c>
      <c r="D15" s="137" t="s">
        <v>175</v>
      </c>
      <c r="E15" s="137" t="s">
        <v>225</v>
      </c>
      <c r="F15" s="137" t="s">
        <v>226</v>
      </c>
      <c r="G15" s="235" t="s">
        <v>7</v>
      </c>
      <c r="H15" s="296">
        <v>0.05</v>
      </c>
      <c r="I15" s="296">
        <v>0.1265</v>
      </c>
      <c r="J15" s="169">
        <v>45199</v>
      </c>
      <c r="K15" s="169">
        <v>45199</v>
      </c>
      <c r="L15" s="169">
        <v>44201</v>
      </c>
      <c r="M15" s="137" t="s">
        <v>234</v>
      </c>
      <c r="N15" s="379">
        <v>15988.56</v>
      </c>
      <c r="O15" s="380">
        <v>0</v>
      </c>
      <c r="P15" s="381">
        <f t="shared" si="0"/>
        <v>15988.56</v>
      </c>
      <c r="Q15" s="130"/>
      <c r="R15" s="409">
        <v>0</v>
      </c>
      <c r="S15" s="381">
        <f t="shared" si="1"/>
        <v>15988.56</v>
      </c>
      <c r="T15" s="373"/>
      <c r="U15" s="409">
        <v>5028.09</v>
      </c>
      <c r="V15" s="380">
        <v>0</v>
      </c>
      <c r="W15" s="453">
        <f t="shared" si="2"/>
        <v>5028.09</v>
      </c>
      <c r="X15" s="428">
        <v>0</v>
      </c>
      <c r="Y15" s="135" t="s">
        <v>326</v>
      </c>
    </row>
    <row r="16" spans="1:25" ht="15.75" customHeight="1" thickBot="1" x14ac:dyDescent="0.35">
      <c r="C16" s="137"/>
      <c r="D16" s="137"/>
      <c r="E16" s="137"/>
      <c r="J16" s="198"/>
      <c r="K16" s="198"/>
      <c r="L16" s="198"/>
      <c r="M16" s="172" t="s">
        <v>38</v>
      </c>
      <c r="N16" s="366">
        <f>SUM(N7:N15)</f>
        <v>631244.39999999991</v>
      </c>
      <c r="O16" s="367">
        <f>SUM(O7:O15)</f>
        <v>192.2</v>
      </c>
      <c r="P16" s="368">
        <f>SUM(P7:P15)</f>
        <v>631436.6</v>
      </c>
      <c r="Q16" s="130"/>
      <c r="R16" s="366">
        <f>SUM(R7:R15)</f>
        <v>220633.09</v>
      </c>
      <c r="S16" s="368">
        <f>SUM(S7:S15)</f>
        <v>410803.50999999995</v>
      </c>
      <c r="T16" s="130"/>
      <c r="U16" s="366">
        <f>SUM(U7:U15)</f>
        <v>73610.73</v>
      </c>
      <c r="V16" s="367">
        <f>SUM(V7:V15)</f>
        <v>0</v>
      </c>
      <c r="W16" s="454">
        <f>SUM(W7:W15)</f>
        <v>73610.73</v>
      </c>
      <c r="X16" s="457">
        <f>SUM(X7:X15)</f>
        <v>309012.37999999995</v>
      </c>
    </row>
    <row r="17" spans="1:21" ht="15.75" customHeight="1" thickTop="1" x14ac:dyDescent="0.3">
      <c r="C17" s="137"/>
      <c r="D17" s="137"/>
      <c r="E17" s="137"/>
      <c r="J17" s="198"/>
      <c r="K17" s="198"/>
      <c r="L17" s="198"/>
      <c r="M17" s="172"/>
      <c r="N17" s="171"/>
      <c r="O17" s="171"/>
      <c r="P17" s="171"/>
      <c r="Q17" s="171"/>
      <c r="R17" s="171"/>
      <c r="S17" s="171"/>
      <c r="T17" s="170"/>
      <c r="U17" s="141"/>
    </row>
    <row r="18" spans="1:21" ht="15.75" customHeight="1" x14ac:dyDescent="0.3">
      <c r="C18" s="137"/>
      <c r="D18" s="137"/>
      <c r="E18" s="137"/>
      <c r="J18" s="198"/>
      <c r="K18" s="198"/>
      <c r="L18" s="198"/>
      <c r="M18" s="172"/>
      <c r="N18" s="171"/>
      <c r="O18" s="171"/>
      <c r="P18" s="171"/>
      <c r="Q18" s="171"/>
      <c r="R18" s="171"/>
      <c r="S18" s="170"/>
      <c r="T18" s="170"/>
      <c r="U18" s="141"/>
    </row>
    <row r="19" spans="1:21" ht="15.75" customHeight="1" x14ac:dyDescent="0.3">
      <c r="B19" s="132" t="s">
        <v>111</v>
      </c>
      <c r="C19" s="182"/>
      <c r="D19" s="182"/>
      <c r="E19" s="182"/>
      <c r="S19" s="141"/>
      <c r="T19" s="141"/>
      <c r="U19" s="141"/>
    </row>
    <row r="20" spans="1:21" ht="15.75" customHeight="1" x14ac:dyDescent="0.3">
      <c r="B20" s="596" t="s">
        <v>253</v>
      </c>
      <c r="C20" s="596"/>
      <c r="D20" s="596"/>
      <c r="E20" s="596"/>
      <c r="F20" s="596"/>
      <c r="G20" s="596"/>
      <c r="S20" s="141"/>
      <c r="T20" s="141"/>
      <c r="U20" s="141"/>
    </row>
    <row r="21" spans="1:21" ht="15.75" customHeight="1" x14ac:dyDescent="0.3">
      <c r="C21" s="182"/>
      <c r="D21" s="182"/>
      <c r="E21" s="182"/>
      <c r="S21" s="141"/>
      <c r="T21" s="141"/>
      <c r="U21" s="141"/>
    </row>
    <row r="22" spans="1:21" ht="15.75" customHeight="1" x14ac:dyDescent="0.3">
      <c r="B22" s="596" t="s">
        <v>115</v>
      </c>
      <c r="C22" s="596"/>
      <c r="D22" s="596"/>
      <c r="E22" s="596"/>
      <c r="F22" s="596"/>
      <c r="G22" s="596"/>
      <c r="S22" s="141"/>
      <c r="T22" s="141"/>
      <c r="U22" s="141"/>
    </row>
    <row r="23" spans="1:21" ht="15.75" customHeight="1" x14ac:dyDescent="0.3">
      <c r="B23" s="176"/>
      <c r="C23" s="176"/>
      <c r="D23" s="176"/>
      <c r="E23" s="176"/>
      <c r="F23" s="177"/>
      <c r="S23" s="141"/>
      <c r="T23" s="141"/>
      <c r="U23" s="141"/>
    </row>
    <row r="24" spans="1:21" ht="15.75" customHeight="1" x14ac:dyDescent="0.3">
      <c r="B24" s="596" t="s">
        <v>136</v>
      </c>
      <c r="C24" s="596"/>
      <c r="D24" s="596"/>
      <c r="E24" s="596"/>
      <c r="F24" s="596"/>
      <c r="G24" s="596"/>
      <c r="S24" s="141"/>
      <c r="T24" s="141"/>
      <c r="U24" s="141"/>
    </row>
    <row r="25" spans="1:21" ht="15.75" customHeight="1" x14ac:dyDescent="0.3">
      <c r="B25" s="609" t="s">
        <v>135</v>
      </c>
      <c r="C25" s="596"/>
      <c r="D25" s="596"/>
      <c r="E25" s="596"/>
      <c r="F25" s="596"/>
      <c r="G25" s="596"/>
      <c r="S25" s="141"/>
      <c r="T25" s="141"/>
      <c r="U25" s="141"/>
    </row>
    <row r="26" spans="1:21" ht="15.75" customHeight="1" x14ac:dyDescent="0.3">
      <c r="B26" s="176"/>
      <c r="C26" s="176"/>
      <c r="D26" s="176"/>
      <c r="E26" s="176"/>
      <c r="F26" s="177"/>
      <c r="S26" s="141"/>
      <c r="T26" s="141"/>
      <c r="U26" s="141"/>
    </row>
    <row r="27" spans="1:21" ht="15.75" customHeight="1" x14ac:dyDescent="0.3">
      <c r="B27" s="131" t="s">
        <v>98</v>
      </c>
      <c r="C27" s="180" t="s">
        <v>101</v>
      </c>
      <c r="D27" s="180" t="s">
        <v>102</v>
      </c>
      <c r="E27" s="180"/>
      <c r="F27" s="177"/>
      <c r="S27" s="141"/>
      <c r="T27" s="141"/>
      <c r="U27" s="141"/>
    </row>
    <row r="28" spans="1:21" ht="15.75" customHeight="1" x14ac:dyDescent="0.3">
      <c r="B28" s="135" t="s">
        <v>237</v>
      </c>
      <c r="C28" s="182" t="s">
        <v>205</v>
      </c>
      <c r="D28" s="182" t="s">
        <v>206</v>
      </c>
      <c r="E28" s="182"/>
      <c r="S28" s="141"/>
      <c r="T28" s="141"/>
      <c r="U28" s="141"/>
    </row>
    <row r="29" spans="1:21" ht="15.75" customHeight="1" x14ac:dyDescent="0.3">
      <c r="B29" s="135" t="s">
        <v>238</v>
      </c>
      <c r="C29" s="182" t="s">
        <v>205</v>
      </c>
      <c r="D29" s="182" t="s">
        <v>206</v>
      </c>
      <c r="E29" s="182"/>
      <c r="S29" s="141"/>
      <c r="T29" s="141"/>
      <c r="U29" s="141"/>
    </row>
    <row r="30" spans="1:21" ht="15.75" customHeight="1" x14ac:dyDescent="0.3">
      <c r="C30" s="182"/>
      <c r="D30" s="182"/>
      <c r="E30" s="182"/>
      <c r="S30" s="141"/>
      <c r="T30" s="141"/>
      <c r="U30" s="141"/>
    </row>
    <row r="31" spans="1:21" ht="15.75" customHeight="1" x14ac:dyDescent="0.3">
      <c r="A31" s="128"/>
      <c r="B31" s="592" t="s">
        <v>269</v>
      </c>
      <c r="C31" s="592"/>
      <c r="D31" s="592"/>
      <c r="E31" s="592"/>
      <c r="F31" s="592"/>
      <c r="G31" s="592"/>
      <c r="H31" s="592"/>
      <c r="I31" s="592"/>
      <c r="S31" s="141"/>
      <c r="T31" s="141"/>
      <c r="U31" s="141"/>
    </row>
    <row r="32" spans="1:21" ht="15.75" customHeight="1" x14ac:dyDescent="0.3">
      <c r="A32" s="128"/>
      <c r="B32" s="128" t="s">
        <v>270</v>
      </c>
      <c r="C32" s="182"/>
      <c r="D32" s="182"/>
      <c r="E32" s="182"/>
      <c r="S32" s="141"/>
      <c r="T32" s="141"/>
      <c r="U32" s="141"/>
    </row>
    <row r="33" spans="2:21" ht="15.75" customHeight="1" x14ac:dyDescent="0.3">
      <c r="B33" s="223"/>
      <c r="C33" s="216"/>
      <c r="D33" s="216"/>
      <c r="E33" s="216"/>
      <c r="F33" s="216"/>
      <c r="G33" s="216"/>
      <c r="H33" s="192"/>
      <c r="I33" s="192"/>
      <c r="J33" s="192"/>
      <c r="K33" s="192"/>
      <c r="L33" s="192"/>
      <c r="M33" s="192"/>
      <c r="N33" s="192"/>
      <c r="O33" s="192"/>
      <c r="P33" s="192"/>
      <c r="Q33" s="192"/>
      <c r="R33" s="192"/>
      <c r="S33" s="141"/>
      <c r="T33" s="141"/>
      <c r="U33" s="141"/>
    </row>
    <row r="34" spans="2:21" ht="15.75" customHeight="1" x14ac:dyDescent="0.3">
      <c r="B34" s="178"/>
      <c r="C34" s="137"/>
      <c r="D34" s="137"/>
      <c r="E34" s="137"/>
      <c r="R34" s="300" t="s">
        <v>256</v>
      </c>
      <c r="S34" s="301"/>
      <c r="T34" s="298"/>
    </row>
    <row r="35" spans="2:21" ht="15.75" customHeight="1" x14ac:dyDescent="0.3">
      <c r="B35" s="188" t="s">
        <v>255</v>
      </c>
      <c r="C35" s="190" t="s">
        <v>2</v>
      </c>
      <c r="D35" s="190"/>
      <c r="E35" s="190"/>
      <c r="F35" s="570" t="s">
        <v>34</v>
      </c>
      <c r="G35" s="190" t="s">
        <v>35</v>
      </c>
      <c r="H35" s="190"/>
      <c r="I35" s="190"/>
      <c r="J35" s="190"/>
      <c r="K35" s="190"/>
      <c r="L35" s="190"/>
      <c r="M35" s="190" t="s">
        <v>36</v>
      </c>
      <c r="N35" s="190" t="s">
        <v>37</v>
      </c>
      <c r="O35" s="191"/>
      <c r="P35" s="191"/>
      <c r="Q35" s="191"/>
      <c r="R35" s="192" t="s">
        <v>81</v>
      </c>
      <c r="S35" s="193"/>
      <c r="T35" s="299"/>
    </row>
    <row r="36" spans="2:21" ht="15.75" customHeight="1" x14ac:dyDescent="0.3">
      <c r="B36" s="194"/>
      <c r="C36" s="146"/>
      <c r="D36" s="146"/>
      <c r="E36" s="146"/>
      <c r="F36" s="571"/>
      <c r="G36" s="146"/>
      <c r="H36" s="146"/>
      <c r="I36" s="146"/>
      <c r="J36" s="146"/>
      <c r="K36" s="146"/>
      <c r="L36" s="146"/>
      <c r="M36" s="146"/>
      <c r="N36" s="146"/>
      <c r="O36" s="136"/>
      <c r="P36" s="136"/>
      <c r="Q36" s="136"/>
    </row>
    <row r="37" spans="2:21" ht="15.75" customHeight="1" x14ac:dyDescent="0.3">
      <c r="B37" s="194"/>
      <c r="C37" s="146"/>
      <c r="D37" s="146"/>
      <c r="E37" s="146"/>
      <c r="F37" s="571"/>
      <c r="G37" s="146"/>
      <c r="H37" s="146"/>
      <c r="I37" s="146"/>
      <c r="J37" s="146"/>
      <c r="K37" s="146"/>
      <c r="L37" s="146"/>
      <c r="M37" s="146"/>
      <c r="N37" s="146"/>
      <c r="O37" s="136"/>
      <c r="P37" s="136"/>
      <c r="Q37" s="136"/>
    </row>
    <row r="38" spans="2:21" ht="15.75" customHeight="1" x14ac:dyDescent="0.3">
      <c r="B38" s="194"/>
      <c r="C38" s="146"/>
      <c r="D38" s="146"/>
      <c r="E38" s="146"/>
      <c r="F38" s="571"/>
      <c r="G38" s="146"/>
      <c r="H38" s="146"/>
      <c r="I38" s="146"/>
      <c r="J38" s="146"/>
      <c r="K38" s="146"/>
      <c r="L38" s="146"/>
      <c r="M38" s="146"/>
      <c r="N38" s="146"/>
      <c r="O38" s="136"/>
      <c r="P38" s="136"/>
      <c r="Q38" s="136"/>
    </row>
    <row r="39" spans="2:21" ht="15.75" customHeight="1" x14ac:dyDescent="0.3">
      <c r="B39" s="194"/>
      <c r="C39" s="146"/>
      <c r="D39" s="146"/>
      <c r="E39" s="146"/>
      <c r="F39" s="571"/>
      <c r="G39" s="146"/>
      <c r="H39" s="146"/>
      <c r="I39" s="146"/>
      <c r="J39" s="146"/>
      <c r="K39" s="146"/>
      <c r="L39" s="146"/>
      <c r="M39" s="146"/>
      <c r="N39" s="146"/>
      <c r="O39" s="136"/>
      <c r="P39" s="136"/>
      <c r="Q39" s="136"/>
    </row>
    <row r="40" spans="2:21" ht="15.75" customHeight="1" x14ac:dyDescent="0.3">
      <c r="B40" s="194"/>
      <c r="C40" s="146"/>
      <c r="D40" s="146"/>
      <c r="E40" s="146"/>
      <c r="F40" s="571"/>
      <c r="G40" s="146"/>
      <c r="H40" s="146"/>
      <c r="I40" s="146"/>
      <c r="J40" s="146"/>
      <c r="K40" s="146"/>
      <c r="L40" s="146"/>
      <c r="M40" s="146"/>
      <c r="N40" s="146"/>
      <c r="O40" s="136"/>
      <c r="P40" s="136"/>
      <c r="Q40" s="136"/>
    </row>
    <row r="41" spans="2:21" ht="15.75" customHeight="1" x14ac:dyDescent="0.3">
      <c r="B41" s="194"/>
      <c r="C41" s="146"/>
      <c r="D41" s="146"/>
      <c r="E41" s="146"/>
      <c r="F41" s="571"/>
      <c r="G41" s="146"/>
      <c r="H41" s="146"/>
      <c r="I41" s="146"/>
      <c r="J41" s="146"/>
      <c r="K41" s="146"/>
      <c r="L41" s="146"/>
      <c r="M41" s="146"/>
      <c r="N41" s="146"/>
      <c r="O41" s="136"/>
      <c r="P41" s="136"/>
      <c r="Q41" s="136"/>
    </row>
    <row r="42" spans="2:21" ht="15.75" customHeight="1" x14ac:dyDescent="0.3">
      <c r="B42" s="194"/>
      <c r="C42" s="514"/>
      <c r="D42" s="514"/>
      <c r="E42" s="514"/>
      <c r="F42" s="571"/>
      <c r="G42" s="514"/>
      <c r="H42" s="514"/>
      <c r="I42" s="514"/>
      <c r="J42" s="514"/>
      <c r="K42" s="514"/>
      <c r="L42" s="514"/>
      <c r="M42" s="514"/>
      <c r="N42" s="514"/>
      <c r="O42" s="136"/>
      <c r="P42" s="136"/>
      <c r="Q42" s="136"/>
    </row>
    <row r="43" spans="2:21" ht="15.75" customHeight="1" x14ac:dyDescent="0.3">
      <c r="B43" s="194"/>
      <c r="C43" s="514"/>
      <c r="D43" s="514"/>
      <c r="E43" s="514"/>
      <c r="F43" s="571"/>
      <c r="G43" s="514"/>
      <c r="H43" s="514"/>
      <c r="I43" s="514"/>
      <c r="J43" s="514"/>
      <c r="K43" s="514"/>
      <c r="L43" s="514"/>
      <c r="M43" s="514"/>
      <c r="N43" s="514"/>
      <c r="O43" s="136"/>
      <c r="P43" s="136"/>
      <c r="Q43" s="136"/>
    </row>
    <row r="44" spans="2:21" ht="15.75" customHeight="1" x14ac:dyDescent="0.3">
      <c r="B44" s="194"/>
      <c r="C44" s="146"/>
      <c r="D44" s="146"/>
      <c r="E44" s="146"/>
      <c r="F44" s="571"/>
      <c r="G44" s="146"/>
      <c r="H44" s="146"/>
      <c r="I44" s="146"/>
      <c r="J44" s="146"/>
      <c r="K44" s="146"/>
      <c r="L44" s="146"/>
      <c r="M44" s="146"/>
      <c r="N44" s="146"/>
      <c r="O44" s="136"/>
      <c r="P44" s="136"/>
      <c r="Q44" s="136"/>
    </row>
    <row r="45" spans="2:21" ht="15.75" customHeight="1" x14ac:dyDescent="0.3">
      <c r="B45" s="194"/>
      <c r="C45" s="553"/>
      <c r="D45" s="553"/>
      <c r="E45" s="553"/>
      <c r="F45" s="571"/>
      <c r="G45" s="553"/>
      <c r="H45" s="553"/>
      <c r="I45" s="553"/>
      <c r="J45" s="553"/>
      <c r="K45" s="553"/>
      <c r="L45" s="553"/>
      <c r="M45" s="553"/>
      <c r="N45" s="553"/>
      <c r="O45" s="136"/>
      <c r="P45" s="136"/>
      <c r="Q45" s="136"/>
    </row>
    <row r="46" spans="2:21" ht="15.75" customHeight="1" x14ac:dyDescent="0.3">
      <c r="B46" s="210"/>
      <c r="C46" s="211"/>
      <c r="D46" s="211"/>
      <c r="E46" s="211"/>
      <c r="F46" s="160"/>
      <c r="G46" s="213"/>
      <c r="H46" s="213"/>
      <c r="I46" s="213"/>
      <c r="J46" s="213"/>
      <c r="K46" s="213"/>
      <c r="L46" s="213"/>
      <c r="M46" s="163"/>
      <c r="N46" s="214"/>
      <c r="O46" s="215"/>
      <c r="P46" s="215"/>
      <c r="Q46" s="215"/>
    </row>
    <row r="47" spans="2:21" ht="15.75" customHeight="1" x14ac:dyDescent="0.3">
      <c r="B47" s="210"/>
      <c r="C47" s="211"/>
      <c r="D47" s="211"/>
      <c r="E47" s="211"/>
      <c r="F47" s="160"/>
      <c r="G47" s="213"/>
      <c r="H47" s="213"/>
      <c r="I47" s="213"/>
      <c r="J47" s="213"/>
      <c r="K47" s="213"/>
      <c r="L47" s="213"/>
      <c r="M47" s="163"/>
      <c r="N47" s="214"/>
      <c r="O47" s="215"/>
      <c r="P47" s="215"/>
      <c r="Q47" s="215"/>
    </row>
    <row r="48" spans="2:21" ht="15.75" customHeight="1" x14ac:dyDescent="0.3">
      <c r="B48" s="210"/>
      <c r="C48" s="211"/>
      <c r="D48" s="211"/>
      <c r="E48" s="211"/>
      <c r="F48" s="160"/>
      <c r="G48" s="213"/>
      <c r="H48" s="213"/>
      <c r="I48" s="213"/>
      <c r="J48" s="213"/>
      <c r="K48" s="213"/>
      <c r="L48" s="213"/>
      <c r="M48" s="163"/>
      <c r="N48" s="214"/>
      <c r="O48" s="215"/>
      <c r="P48" s="215"/>
      <c r="Q48" s="215"/>
    </row>
    <row r="49" spans="2:23" ht="15.75" customHeight="1" x14ac:dyDescent="0.3">
      <c r="B49" s="210"/>
      <c r="C49" s="211"/>
      <c r="D49" s="211"/>
      <c r="E49" s="211"/>
      <c r="F49" s="160"/>
      <c r="G49" s="213"/>
      <c r="H49" s="213"/>
      <c r="I49" s="213"/>
      <c r="J49" s="213"/>
      <c r="K49" s="213"/>
      <c r="L49" s="213"/>
      <c r="M49" s="163"/>
      <c r="N49" s="214"/>
      <c r="O49" s="215"/>
      <c r="P49" s="215"/>
      <c r="Q49" s="215"/>
    </row>
    <row r="50" spans="2:23" ht="15.75" customHeight="1" x14ac:dyDescent="0.3">
      <c r="B50" s="210"/>
      <c r="C50" s="211"/>
      <c r="D50" s="211"/>
      <c r="E50" s="211"/>
      <c r="F50" s="160"/>
      <c r="G50" s="213"/>
      <c r="H50" s="213"/>
      <c r="I50" s="213"/>
      <c r="J50" s="213"/>
      <c r="K50" s="213"/>
      <c r="L50" s="213"/>
      <c r="M50" s="163"/>
      <c r="N50" s="214"/>
      <c r="O50" s="215"/>
      <c r="P50" s="215"/>
      <c r="Q50" s="215"/>
      <c r="R50" s="144"/>
      <c r="S50" s="144"/>
      <c r="T50" s="144"/>
    </row>
    <row r="51" spans="2:23" ht="15.75" customHeight="1" x14ac:dyDescent="0.3">
      <c r="B51" s="210"/>
      <c r="C51" s="211"/>
      <c r="D51" s="211"/>
      <c r="E51" s="211"/>
      <c r="F51" s="160"/>
      <c r="G51" s="213"/>
      <c r="H51" s="213"/>
      <c r="I51" s="213"/>
      <c r="J51" s="213"/>
      <c r="K51" s="213"/>
      <c r="L51" s="213"/>
      <c r="M51" s="163"/>
      <c r="N51" s="214"/>
      <c r="O51" s="215"/>
      <c r="P51" s="215"/>
      <c r="Q51" s="215"/>
      <c r="R51" s="144"/>
      <c r="S51" s="144"/>
      <c r="T51" s="144"/>
    </row>
    <row r="52" spans="2:23" ht="15.75" customHeight="1" x14ac:dyDescent="0.3">
      <c r="P52" s="165"/>
      <c r="Q52" s="144"/>
      <c r="R52" s="144"/>
      <c r="S52" s="144"/>
      <c r="T52" s="165"/>
      <c r="V52" s="135" t="s">
        <v>230</v>
      </c>
      <c r="W52" s="171">
        <f>W16</f>
        <v>73610.73</v>
      </c>
    </row>
    <row r="53" spans="2:23" ht="15.75" customHeight="1" x14ac:dyDescent="0.3">
      <c r="P53" s="144"/>
      <c r="Q53" s="144"/>
      <c r="R53" s="144"/>
      <c r="S53" s="144"/>
      <c r="T53" s="144"/>
    </row>
    <row r="54" spans="2:23" ht="15.75" customHeight="1" x14ac:dyDescent="0.3"/>
    <row r="55" spans="2:23" ht="15.75" customHeight="1" x14ac:dyDescent="0.3"/>
    <row r="56" spans="2:23" ht="15.75" customHeight="1" x14ac:dyDescent="0.3"/>
    <row r="57" spans="2:23" ht="15.75" customHeight="1" x14ac:dyDescent="0.3"/>
    <row r="58" spans="2:23" ht="15.75" customHeight="1" x14ac:dyDescent="0.3"/>
    <row r="59" spans="2:23" ht="15.75" customHeight="1" x14ac:dyDescent="0.3"/>
    <row r="60" spans="2:23" ht="15.75" customHeight="1" x14ac:dyDescent="0.3"/>
    <row r="61" spans="2:23" ht="15.75" customHeight="1" x14ac:dyDescent="0.3"/>
    <row r="62" spans="2:23" ht="15.75" customHeight="1" x14ac:dyDescent="0.3"/>
    <row r="63" spans="2:23" ht="15.75" customHeight="1" x14ac:dyDescent="0.3"/>
    <row r="64" spans="2:23" ht="15.75" customHeight="1" x14ac:dyDescent="0.3"/>
    <row r="65" ht="15.75" customHeight="1" x14ac:dyDescent="0.3"/>
    <row r="66" ht="15.75" customHeight="1" x14ac:dyDescent="0.3"/>
    <row r="67" ht="15.75" customHeight="1" x14ac:dyDescent="0.3"/>
  </sheetData>
  <mergeCells count="7">
    <mergeCell ref="U4:W4"/>
    <mergeCell ref="U5:W5"/>
    <mergeCell ref="B25:G25"/>
    <mergeCell ref="B31:I31"/>
    <mergeCell ref="B20:G20"/>
    <mergeCell ref="B22:G22"/>
    <mergeCell ref="B24:G24"/>
  </mergeCells>
  <conditionalFormatting sqref="A15:H15 A7:G14 R7:S15 J7:P15 U7:X15">
    <cfRule type="expression" dxfId="84" priority="2">
      <formula>MOD(ROW(),2)=0</formula>
    </cfRule>
  </conditionalFormatting>
  <conditionalFormatting sqref="H7:I8 H9:H14 I9:I15">
    <cfRule type="expression" dxfId="83" priority="1">
      <formula>MOD(ROW(),2)=0</formula>
    </cfRule>
  </conditionalFormatting>
  <hyperlinks>
    <hyperlink ref="B25" r:id="rId1" xr:uid="{00000000-0004-0000-2200-000000000000}"/>
  </hyperlinks>
  <printOptions horizontalCentered="1" gridLines="1"/>
  <pageMargins left="0" right="0" top="0.75" bottom="0.75" header="0.3" footer="0.3"/>
  <pageSetup scale="49" orientation="landscape" horizontalDpi="1200" verticalDpi="1200"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CCFFCC"/>
    <pageSetUpPr fitToPage="1"/>
  </sheetPr>
  <dimension ref="A1:Y67"/>
  <sheetViews>
    <sheetView showGridLines="0" zoomScale="80" zoomScaleNormal="80" workbookViewId="0">
      <pane xSplit="2" ySplit="6" topLeftCell="H7" activePane="bottomRight" state="frozen"/>
      <selection pane="topRight" activeCell="C1" sqref="C1"/>
      <selection pane="bottomLeft" activeCell="A7" sqref="A7"/>
      <selection pane="bottomRight" activeCell="T28" sqref="T28"/>
    </sheetView>
  </sheetViews>
  <sheetFormatPr defaultColWidth="9.109375" defaultRowHeight="14.4" x14ac:dyDescent="0.3"/>
  <cols>
    <col min="1" max="1" width="7.88671875" style="135" customWidth="1"/>
    <col min="2" max="2" width="64.5546875" style="135" customWidth="1"/>
    <col min="3" max="3" width="48.5546875" style="135" bestFit="1" customWidth="1"/>
    <col min="4" max="5" width="13.6640625" style="135" customWidth="1"/>
    <col min="6" max="6" width="19.44140625" style="137" bestFit="1" customWidth="1"/>
    <col min="7" max="7" width="23" style="137" bestFit="1" customWidth="1"/>
    <col min="8" max="8" width="11.33203125" style="135" customWidth="1"/>
    <col min="9" max="9" width="12.88671875" style="135" customWidth="1"/>
    <col min="10" max="10" width="13.44140625" style="135" customWidth="1"/>
    <col min="11" max="11" width="15.6640625" style="135" customWidth="1"/>
    <col min="12" max="12" width="15.88671875" style="135" bestFit="1" customWidth="1"/>
    <col min="13" max="13" width="19.6640625" style="135" customWidth="1"/>
    <col min="14" max="14" width="14.109375" style="135" bestFit="1" customWidth="1"/>
    <col min="15" max="15" width="13.6640625" style="135" customWidth="1"/>
    <col min="16" max="16" width="14.44140625" style="135" customWidth="1"/>
    <col min="17" max="17" width="3.6640625" style="135" customWidth="1"/>
    <col min="18" max="18" width="15.88671875" style="135" customWidth="1"/>
    <col min="19" max="19" width="14.109375" style="135" customWidth="1"/>
    <col min="20" max="20" width="3.6640625" style="135" customWidth="1"/>
    <col min="21" max="21" width="12.33203125" style="135" customWidth="1"/>
    <col min="22" max="22" width="15" style="135" bestFit="1" customWidth="1"/>
    <col min="23" max="23" width="14.88671875" style="135" customWidth="1"/>
    <col min="24" max="24" width="14.33203125" style="135" customWidth="1"/>
    <col min="25" max="16384" width="9.109375" style="135"/>
  </cols>
  <sheetData>
    <row r="1" spans="1:25" ht="15.75" customHeight="1" x14ac:dyDescent="0.3">
      <c r="A1" s="132" t="s">
        <v>158</v>
      </c>
      <c r="T1" s="141"/>
    </row>
    <row r="2" spans="1:25" ht="15.75" customHeight="1" x14ac:dyDescent="0.3">
      <c r="A2" s="138" t="str">
        <f>'#4030 Olympus International Acd'!A2</f>
        <v>Federal Grant Allocations/Reimbursements as of: 03/31/2024</v>
      </c>
      <c r="B2" s="199"/>
      <c r="N2" s="140"/>
      <c r="O2" s="140"/>
      <c r="Q2" s="141"/>
      <c r="R2" s="141"/>
      <c r="S2" s="141"/>
      <c r="T2" s="141"/>
    </row>
    <row r="3" spans="1:25" ht="15.75" customHeight="1" x14ac:dyDescent="0.3">
      <c r="A3" s="142" t="s">
        <v>159</v>
      </c>
      <c r="B3" s="132"/>
      <c r="D3" s="132"/>
      <c r="E3" s="132"/>
      <c r="F3" s="131"/>
      <c r="Q3" s="141"/>
      <c r="R3" s="141"/>
      <c r="S3" s="141"/>
      <c r="T3" s="141"/>
      <c r="U3" s="136"/>
      <c r="V3" s="143"/>
    </row>
    <row r="4" spans="1:25" ht="15.75" customHeight="1" x14ac:dyDescent="0.3">
      <c r="A4" s="132" t="s">
        <v>169</v>
      </c>
      <c r="N4" s="145"/>
      <c r="O4" s="145"/>
      <c r="P4" s="145"/>
      <c r="Q4" s="146"/>
      <c r="R4" s="141"/>
      <c r="S4" s="141"/>
      <c r="T4" s="146"/>
      <c r="U4" s="594" t="s">
        <v>263</v>
      </c>
      <c r="V4" s="594"/>
      <c r="W4" s="594"/>
      <c r="X4" s="147"/>
    </row>
    <row r="5" spans="1:25" ht="15" thickBot="1" x14ac:dyDescent="0.35">
      <c r="H5" s="148"/>
      <c r="I5" s="148"/>
      <c r="N5" s="145"/>
      <c r="O5" s="145"/>
      <c r="P5" s="145"/>
      <c r="Q5" s="146"/>
      <c r="R5" s="150"/>
      <c r="S5" s="150"/>
      <c r="T5" s="146"/>
      <c r="U5" s="597"/>
      <c r="V5" s="597"/>
      <c r="W5" s="597"/>
      <c r="X5" s="151"/>
    </row>
    <row r="6" spans="1:25" s="202" customFormat="1" ht="84" customHeight="1"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145"/>
      <c r="R6" s="154" t="s">
        <v>264</v>
      </c>
      <c r="S6" s="155" t="s">
        <v>265</v>
      </c>
      <c r="T6" s="200"/>
      <c r="U6" s="345" t="s">
        <v>223</v>
      </c>
      <c r="V6" s="346" t="s">
        <v>251</v>
      </c>
      <c r="W6" s="347" t="s">
        <v>252</v>
      </c>
      <c r="X6" s="159" t="str">
        <f>'#4030 Olympus International Acd'!X6</f>
        <v>Available Budget as of 03/31/2024</v>
      </c>
    </row>
    <row r="7" spans="1:25" s="235" customFormat="1" ht="15.75" customHeight="1" x14ac:dyDescent="0.3">
      <c r="A7" s="137">
        <v>4201</v>
      </c>
      <c r="B7" s="235" t="s">
        <v>243</v>
      </c>
      <c r="C7" s="235" t="s">
        <v>95</v>
      </c>
      <c r="D7" s="137" t="s">
        <v>273</v>
      </c>
      <c r="E7" s="137" t="s">
        <v>266</v>
      </c>
      <c r="F7" s="137" t="s">
        <v>267</v>
      </c>
      <c r="G7" s="235" t="s">
        <v>7</v>
      </c>
      <c r="H7" s="296">
        <v>2.3E-2</v>
      </c>
      <c r="I7" s="296">
        <v>0.1265</v>
      </c>
      <c r="J7" s="169">
        <v>45473</v>
      </c>
      <c r="K7" s="169">
        <v>45474</v>
      </c>
      <c r="L7" s="169">
        <v>45108</v>
      </c>
      <c r="M7" s="137" t="s">
        <v>268</v>
      </c>
      <c r="N7" s="414">
        <v>170634.75</v>
      </c>
      <c r="O7" s="413"/>
      <c r="P7" s="377">
        <f t="shared" ref="P7:P12" si="0">N7+O7</f>
        <v>170634.75</v>
      </c>
      <c r="Q7" s="411"/>
      <c r="R7" s="414">
        <v>0</v>
      </c>
      <c r="S7" s="377">
        <f>P7-R7</f>
        <v>170634.75</v>
      </c>
      <c r="T7" s="410"/>
      <c r="U7" s="414">
        <v>0</v>
      </c>
      <c r="V7" s="413">
        <v>0</v>
      </c>
      <c r="W7" s="474">
        <f>U7+V7</f>
        <v>0</v>
      </c>
      <c r="X7" s="486">
        <f>S7-W7</f>
        <v>170634.75</v>
      </c>
    </row>
    <row r="8" spans="1:25" s="235" customFormat="1" ht="15.75" customHeight="1" x14ac:dyDescent="0.3">
      <c r="A8" s="160">
        <v>4228</v>
      </c>
      <c r="B8" s="135" t="s">
        <v>353</v>
      </c>
      <c r="C8" s="563" t="s">
        <v>354</v>
      </c>
      <c r="D8" s="137" t="s">
        <v>355</v>
      </c>
      <c r="E8" s="137" t="s">
        <v>342</v>
      </c>
      <c r="F8" s="169" t="s">
        <v>356</v>
      </c>
      <c r="G8" s="235" t="s">
        <v>7</v>
      </c>
      <c r="H8" s="296">
        <v>2.3E-2</v>
      </c>
      <c r="I8" s="296">
        <v>0.1265</v>
      </c>
      <c r="J8" s="169">
        <v>45565</v>
      </c>
      <c r="K8" s="169">
        <v>45566</v>
      </c>
      <c r="L8" s="169">
        <v>45314</v>
      </c>
      <c r="M8" s="137" t="s">
        <v>357</v>
      </c>
      <c r="N8" s="585">
        <v>31524.12</v>
      </c>
      <c r="O8" s="495"/>
      <c r="P8" s="365">
        <f t="shared" si="0"/>
        <v>31524.12</v>
      </c>
      <c r="Q8" s="411"/>
      <c r="R8" s="560"/>
      <c r="S8" s="365">
        <f>P8-R8</f>
        <v>31524.12</v>
      </c>
      <c r="T8" s="410"/>
      <c r="U8" s="560"/>
      <c r="V8" s="495"/>
      <c r="W8" s="452"/>
      <c r="X8" s="487">
        <f>S8-W8</f>
        <v>31524.12</v>
      </c>
    </row>
    <row r="9" spans="1:25" s="235" customFormat="1" ht="15.75" customHeight="1" x14ac:dyDescent="0.3">
      <c r="A9" s="160">
        <v>4253</v>
      </c>
      <c r="B9" s="135" t="s">
        <v>114</v>
      </c>
      <c r="C9" s="572" t="s">
        <v>344</v>
      </c>
      <c r="D9" s="137" t="s">
        <v>347</v>
      </c>
      <c r="E9" s="137" t="s">
        <v>345</v>
      </c>
      <c r="F9" s="568" t="s">
        <v>346</v>
      </c>
      <c r="G9" s="235" t="s">
        <v>7</v>
      </c>
      <c r="H9" s="296">
        <v>2.3E-2</v>
      </c>
      <c r="I9" s="296">
        <v>0.1265</v>
      </c>
      <c r="J9" s="169">
        <v>45473</v>
      </c>
      <c r="K9" s="169">
        <v>45474</v>
      </c>
      <c r="L9" s="169">
        <v>45108</v>
      </c>
      <c r="M9" s="137" t="s">
        <v>268</v>
      </c>
      <c r="N9" s="585">
        <v>18775.689999999999</v>
      </c>
      <c r="O9" s="495"/>
      <c r="P9" s="365">
        <f t="shared" si="0"/>
        <v>18775.689999999999</v>
      </c>
      <c r="Q9" s="411"/>
      <c r="R9" s="560"/>
      <c r="S9" s="365">
        <f>P9-R9</f>
        <v>18775.689999999999</v>
      </c>
      <c r="T9" s="410"/>
      <c r="U9" s="560"/>
      <c r="V9" s="495"/>
      <c r="W9" s="452"/>
      <c r="X9" s="487">
        <f>S9-W9</f>
        <v>18775.689999999999</v>
      </c>
    </row>
    <row r="10" spans="1:25" ht="15.75" customHeight="1" x14ac:dyDescent="0.3">
      <c r="A10" s="137">
        <v>4426</v>
      </c>
      <c r="B10" s="135" t="s">
        <v>240</v>
      </c>
      <c r="C10" s="289" t="s">
        <v>232</v>
      </c>
      <c r="D10" s="137" t="s">
        <v>175</v>
      </c>
      <c r="E10" s="137" t="s">
        <v>217</v>
      </c>
      <c r="F10" s="137" t="s">
        <v>176</v>
      </c>
      <c r="G10" s="235" t="s">
        <v>7</v>
      </c>
      <c r="H10" s="296">
        <v>0.05</v>
      </c>
      <c r="I10" s="296">
        <v>0.1265</v>
      </c>
      <c r="J10" s="169">
        <v>45199</v>
      </c>
      <c r="K10" s="169">
        <v>45199</v>
      </c>
      <c r="L10" s="169">
        <v>44201</v>
      </c>
      <c r="M10" s="137" t="s">
        <v>178</v>
      </c>
      <c r="N10" s="378">
        <v>92928.31</v>
      </c>
      <c r="O10" s="364"/>
      <c r="P10" s="365">
        <f t="shared" si="0"/>
        <v>92928.31</v>
      </c>
      <c r="Q10" s="130"/>
      <c r="R10" s="378">
        <v>92927.56</v>
      </c>
      <c r="S10" s="365">
        <f>P10-R10</f>
        <v>0.75</v>
      </c>
      <c r="T10" s="175"/>
      <c r="U10" s="378">
        <v>0</v>
      </c>
      <c r="V10" s="364">
        <v>0</v>
      </c>
      <c r="W10" s="452">
        <f>U10+V10</f>
        <v>0</v>
      </c>
      <c r="X10" s="428">
        <v>0</v>
      </c>
      <c r="Y10" s="135" t="s">
        <v>326</v>
      </c>
    </row>
    <row r="11" spans="1:25" ht="15.75" customHeight="1" x14ac:dyDescent="0.3">
      <c r="A11" s="137">
        <v>4428</v>
      </c>
      <c r="B11" s="135" t="s">
        <v>191</v>
      </c>
      <c r="C11" s="289" t="s">
        <v>232</v>
      </c>
      <c r="D11" s="137" t="s">
        <v>175</v>
      </c>
      <c r="E11" s="137" t="s">
        <v>210</v>
      </c>
      <c r="F11" s="137" t="s">
        <v>192</v>
      </c>
      <c r="G11" s="235" t="s">
        <v>7</v>
      </c>
      <c r="H11" s="296">
        <v>0.05</v>
      </c>
      <c r="I11" s="296">
        <v>0.1265</v>
      </c>
      <c r="J11" s="169">
        <v>45199</v>
      </c>
      <c r="K11" s="169">
        <v>45199</v>
      </c>
      <c r="L11" s="169">
        <v>44201</v>
      </c>
      <c r="M11" s="137" t="s">
        <v>201</v>
      </c>
      <c r="N11" s="363">
        <v>7332.88</v>
      </c>
      <c r="O11" s="364"/>
      <c r="P11" s="365">
        <f t="shared" si="0"/>
        <v>7332.88</v>
      </c>
      <c r="Q11" s="130"/>
      <c r="R11" s="378">
        <v>6750</v>
      </c>
      <c r="S11" s="365">
        <f t="shared" ref="S11:S19" si="1">P11-R11</f>
        <v>582.88000000000011</v>
      </c>
      <c r="T11" s="175"/>
      <c r="U11" s="378">
        <v>0</v>
      </c>
      <c r="V11" s="364">
        <v>0</v>
      </c>
      <c r="W11" s="452">
        <f t="shared" ref="W11:W19" si="2">U11+V11</f>
        <v>0</v>
      </c>
      <c r="X11" s="428">
        <v>0</v>
      </c>
      <c r="Y11" s="135" t="s">
        <v>326</v>
      </c>
    </row>
    <row r="12" spans="1:25" ht="15.75" customHeight="1" x14ac:dyDescent="0.3">
      <c r="A12" s="137">
        <v>4429</v>
      </c>
      <c r="B12" s="135" t="s">
        <v>343</v>
      </c>
      <c r="C12" s="289" t="s">
        <v>232</v>
      </c>
      <c r="D12" s="137" t="s">
        <v>175</v>
      </c>
      <c r="E12" s="137" t="s">
        <v>215</v>
      </c>
      <c r="F12" s="137" t="s">
        <v>190</v>
      </c>
      <c r="G12" s="235" t="s">
        <v>7</v>
      </c>
      <c r="H12" s="296">
        <v>0.05</v>
      </c>
      <c r="I12" s="296">
        <v>0.1265</v>
      </c>
      <c r="J12" s="169">
        <v>45199</v>
      </c>
      <c r="K12" s="169">
        <v>45199</v>
      </c>
      <c r="L12" s="169">
        <v>44201</v>
      </c>
      <c r="M12" s="137" t="s">
        <v>200</v>
      </c>
      <c r="N12" s="363">
        <v>855.19</v>
      </c>
      <c r="O12" s="364"/>
      <c r="P12" s="365">
        <f t="shared" si="0"/>
        <v>855.19</v>
      </c>
      <c r="Q12" s="130"/>
      <c r="R12" s="378">
        <v>0</v>
      </c>
      <c r="S12" s="365">
        <f t="shared" si="1"/>
        <v>855.19</v>
      </c>
      <c r="T12" s="175"/>
      <c r="U12" s="378">
        <v>855.19</v>
      </c>
      <c r="V12" s="364">
        <v>0</v>
      </c>
      <c r="W12" s="452">
        <f t="shared" si="2"/>
        <v>855.19</v>
      </c>
      <c r="X12" s="428">
        <f t="shared" ref="X12:X18" si="3">S12-W12</f>
        <v>0</v>
      </c>
      <c r="Y12" s="135" t="s">
        <v>326</v>
      </c>
    </row>
    <row r="13" spans="1:25" ht="15.75" customHeight="1" x14ac:dyDescent="0.3">
      <c r="A13" s="137" t="s">
        <v>313</v>
      </c>
      <c r="B13" s="135" t="s">
        <v>297</v>
      </c>
      <c r="C13" s="526" t="s">
        <v>185</v>
      </c>
      <c r="D13" s="137" t="s">
        <v>186</v>
      </c>
      <c r="E13" s="137" t="s">
        <v>275</v>
      </c>
      <c r="F13" s="137" t="s">
        <v>276</v>
      </c>
      <c r="G13" s="235" t="s">
        <v>7</v>
      </c>
      <c r="H13" s="296">
        <v>0.05</v>
      </c>
      <c r="I13" s="296">
        <v>0.1265</v>
      </c>
      <c r="J13" s="169">
        <v>45565</v>
      </c>
      <c r="K13" s="169">
        <v>45565</v>
      </c>
      <c r="L13" s="169">
        <v>44279</v>
      </c>
      <c r="M13" s="137" t="s">
        <v>188</v>
      </c>
      <c r="N13" s="363">
        <v>90834.28</v>
      </c>
      <c r="O13" s="364">
        <v>14.23</v>
      </c>
      <c r="P13" s="365">
        <f t="shared" ref="P13:P18" si="4">N13+O13</f>
        <v>90848.51</v>
      </c>
      <c r="Q13" s="527"/>
      <c r="R13" s="378">
        <v>90807.02</v>
      </c>
      <c r="S13" s="365">
        <f t="shared" si="1"/>
        <v>41.489999999990687</v>
      </c>
      <c r="T13" s="175"/>
      <c r="U13" s="378"/>
      <c r="V13" s="364"/>
      <c r="W13" s="452">
        <f t="shared" si="2"/>
        <v>0</v>
      </c>
      <c r="X13" s="428">
        <f t="shared" si="3"/>
        <v>41.489999999990687</v>
      </c>
    </row>
    <row r="14" spans="1:25" ht="15.75" customHeight="1" x14ac:dyDescent="0.3">
      <c r="A14" s="137" t="s">
        <v>304</v>
      </c>
      <c r="B14" s="135" t="s">
        <v>298</v>
      </c>
      <c r="C14" s="526" t="s">
        <v>185</v>
      </c>
      <c r="D14" s="137" t="s">
        <v>186</v>
      </c>
      <c r="E14" s="137" t="s">
        <v>277</v>
      </c>
      <c r="F14" s="137" t="s">
        <v>290</v>
      </c>
      <c r="G14" s="235" t="s">
        <v>7</v>
      </c>
      <c r="H14" s="296">
        <v>0.05</v>
      </c>
      <c r="I14" s="296">
        <v>0.1265</v>
      </c>
      <c r="J14" s="169">
        <v>45565</v>
      </c>
      <c r="K14" s="169">
        <v>45565</v>
      </c>
      <c r="L14" s="169">
        <v>44279</v>
      </c>
      <c r="M14" s="137" t="s">
        <v>244</v>
      </c>
      <c r="N14" s="363">
        <v>6824.9</v>
      </c>
      <c r="O14" s="364">
        <v>125.75</v>
      </c>
      <c r="P14" s="365">
        <f t="shared" si="4"/>
        <v>6950.65</v>
      </c>
      <c r="Q14" s="527"/>
      <c r="R14" s="378"/>
      <c r="S14" s="365">
        <f t="shared" si="1"/>
        <v>6950.65</v>
      </c>
      <c r="T14" s="175"/>
      <c r="U14" s="378">
        <v>6950.65</v>
      </c>
      <c r="V14" s="364"/>
      <c r="W14" s="452">
        <f t="shared" si="2"/>
        <v>6950.65</v>
      </c>
      <c r="X14" s="428">
        <f t="shared" si="3"/>
        <v>0</v>
      </c>
    </row>
    <row r="15" spans="1:25" ht="15.75" customHeight="1" x14ac:dyDescent="0.3">
      <c r="A15" s="137" t="s">
        <v>305</v>
      </c>
      <c r="B15" s="135" t="s">
        <v>299</v>
      </c>
      <c r="C15" s="526" t="s">
        <v>185</v>
      </c>
      <c r="D15" s="137" t="s">
        <v>186</v>
      </c>
      <c r="E15" s="137" t="s">
        <v>279</v>
      </c>
      <c r="F15" s="137" t="s">
        <v>278</v>
      </c>
      <c r="G15" s="235" t="s">
        <v>7</v>
      </c>
      <c r="H15" s="296">
        <v>0.05</v>
      </c>
      <c r="I15" s="296">
        <v>0.1265</v>
      </c>
      <c r="J15" s="169">
        <v>45565</v>
      </c>
      <c r="K15" s="169">
        <v>45565</v>
      </c>
      <c r="L15" s="169">
        <v>44279</v>
      </c>
      <c r="M15" s="137" t="s">
        <v>280</v>
      </c>
      <c r="N15" s="363">
        <v>3248.4500000000003</v>
      </c>
      <c r="O15" s="364"/>
      <c r="P15" s="365">
        <f t="shared" si="4"/>
        <v>3248.4500000000003</v>
      </c>
      <c r="Q15" s="527"/>
      <c r="R15" s="378"/>
      <c r="S15" s="365">
        <f t="shared" si="1"/>
        <v>3248.4500000000003</v>
      </c>
      <c r="T15" s="175"/>
      <c r="U15" s="378">
        <v>3248.45</v>
      </c>
      <c r="V15" s="364"/>
      <c r="W15" s="452">
        <f t="shared" si="2"/>
        <v>3248.45</v>
      </c>
      <c r="X15" s="428">
        <f t="shared" si="3"/>
        <v>0</v>
      </c>
    </row>
    <row r="16" spans="1:25" ht="15.75" customHeight="1" x14ac:dyDescent="0.3">
      <c r="A16" s="137" t="s">
        <v>306</v>
      </c>
      <c r="B16" s="135" t="s">
        <v>212</v>
      </c>
      <c r="C16" s="526" t="s">
        <v>185</v>
      </c>
      <c r="D16" s="137" t="s">
        <v>186</v>
      </c>
      <c r="E16" s="137" t="s">
        <v>213</v>
      </c>
      <c r="F16" s="137" t="s">
        <v>187</v>
      </c>
      <c r="G16" s="235" t="s">
        <v>7</v>
      </c>
      <c r="H16" s="296">
        <v>0.05</v>
      </c>
      <c r="I16" s="296">
        <v>0.1265</v>
      </c>
      <c r="J16" s="169">
        <v>45565</v>
      </c>
      <c r="K16" s="169">
        <v>45565</v>
      </c>
      <c r="L16" s="169">
        <v>44279</v>
      </c>
      <c r="M16" s="137" t="s">
        <v>188</v>
      </c>
      <c r="N16" s="363">
        <v>363337.12</v>
      </c>
      <c r="O16" s="364">
        <v>56.92</v>
      </c>
      <c r="P16" s="365">
        <f t="shared" si="4"/>
        <v>363394.04</v>
      </c>
      <c r="Q16" s="527"/>
      <c r="R16" s="378">
        <v>125570.22</v>
      </c>
      <c r="S16" s="365">
        <f t="shared" si="1"/>
        <v>237823.81999999998</v>
      </c>
      <c r="T16" s="175"/>
      <c r="U16" s="378"/>
      <c r="V16" s="364"/>
      <c r="W16" s="452"/>
      <c r="X16" s="428">
        <f t="shared" si="3"/>
        <v>237823.81999999998</v>
      </c>
    </row>
    <row r="17" spans="1:25" ht="15.75" customHeight="1" x14ac:dyDescent="0.3">
      <c r="A17" s="137" t="s">
        <v>308</v>
      </c>
      <c r="B17" s="135" t="s">
        <v>321</v>
      </c>
      <c r="C17" s="526" t="s">
        <v>185</v>
      </c>
      <c r="D17" s="137" t="s">
        <v>186</v>
      </c>
      <c r="E17" s="137" t="s">
        <v>284</v>
      </c>
      <c r="F17" s="137" t="s">
        <v>285</v>
      </c>
      <c r="G17" s="235" t="s">
        <v>7</v>
      </c>
      <c r="H17" s="296">
        <v>0.05</v>
      </c>
      <c r="I17" s="296">
        <v>0.1265</v>
      </c>
      <c r="J17" s="169">
        <v>45565</v>
      </c>
      <c r="K17" s="169">
        <v>45565</v>
      </c>
      <c r="L17" s="169">
        <v>44279</v>
      </c>
      <c r="M17" s="137" t="s">
        <v>286</v>
      </c>
      <c r="N17" s="363">
        <v>5380.07</v>
      </c>
      <c r="O17" s="364"/>
      <c r="P17" s="365">
        <f t="shared" si="4"/>
        <v>5380.07</v>
      </c>
      <c r="Q17" s="527"/>
      <c r="R17" s="378"/>
      <c r="S17" s="365">
        <f t="shared" si="1"/>
        <v>5380.07</v>
      </c>
      <c r="T17" s="175"/>
      <c r="U17" s="378"/>
      <c r="V17" s="364"/>
      <c r="W17" s="452"/>
      <c r="X17" s="428">
        <f t="shared" si="3"/>
        <v>5380.07</v>
      </c>
    </row>
    <row r="18" spans="1:25" ht="15.75" customHeight="1" x14ac:dyDescent="0.3">
      <c r="A18" s="137" t="s">
        <v>309</v>
      </c>
      <c r="B18" s="135" t="s">
        <v>302</v>
      </c>
      <c r="C18" s="526" t="s">
        <v>185</v>
      </c>
      <c r="D18" s="137" t="s">
        <v>186</v>
      </c>
      <c r="E18" s="137" t="s">
        <v>287</v>
      </c>
      <c r="F18" s="137" t="s">
        <v>288</v>
      </c>
      <c r="G18" s="235" t="s">
        <v>7</v>
      </c>
      <c r="H18" s="296">
        <v>0.05</v>
      </c>
      <c r="I18" s="296">
        <v>0.1265</v>
      </c>
      <c r="J18" s="169">
        <v>45565</v>
      </c>
      <c r="K18" s="169">
        <v>45565</v>
      </c>
      <c r="L18" s="169">
        <v>44279</v>
      </c>
      <c r="M18" s="137" t="s">
        <v>289</v>
      </c>
      <c r="N18" s="363">
        <v>18143.37</v>
      </c>
      <c r="O18" s="364"/>
      <c r="P18" s="365">
        <f t="shared" si="4"/>
        <v>18143.37</v>
      </c>
      <c r="Q18" s="527"/>
      <c r="R18" s="378"/>
      <c r="S18" s="365">
        <f t="shared" si="1"/>
        <v>18143.37</v>
      </c>
      <c r="T18" s="175"/>
      <c r="U18" s="378"/>
      <c r="V18" s="364"/>
      <c r="W18" s="452"/>
      <c r="X18" s="428">
        <f t="shared" si="3"/>
        <v>18143.37</v>
      </c>
    </row>
    <row r="19" spans="1:25" ht="15.75" customHeight="1" x14ac:dyDescent="0.3">
      <c r="A19" s="137">
        <v>4464</v>
      </c>
      <c r="B19" s="135" t="s">
        <v>233</v>
      </c>
      <c r="C19" s="289" t="s">
        <v>235</v>
      </c>
      <c r="D19" s="137" t="s">
        <v>175</v>
      </c>
      <c r="E19" s="137" t="s">
        <v>225</v>
      </c>
      <c r="F19" s="137" t="s">
        <v>226</v>
      </c>
      <c r="G19" s="235" t="s">
        <v>7</v>
      </c>
      <c r="H19" s="296">
        <v>0.05</v>
      </c>
      <c r="I19" s="296">
        <v>0.1265</v>
      </c>
      <c r="J19" s="169">
        <v>45199</v>
      </c>
      <c r="K19" s="169">
        <v>45199</v>
      </c>
      <c r="L19" s="169">
        <v>44201</v>
      </c>
      <c r="M19" s="296" t="s">
        <v>234</v>
      </c>
      <c r="N19" s="409">
        <v>15767.7</v>
      </c>
      <c r="O19" s="380"/>
      <c r="P19" s="381">
        <f t="shared" ref="P19" si="5">N19+O19</f>
        <v>15767.7</v>
      </c>
      <c r="Q19" s="175"/>
      <c r="R19" s="409">
        <v>15292.23</v>
      </c>
      <c r="S19" s="381">
        <f t="shared" si="1"/>
        <v>475.47000000000116</v>
      </c>
      <c r="T19" s="175"/>
      <c r="U19" s="409"/>
      <c r="V19" s="380">
        <v>0</v>
      </c>
      <c r="W19" s="453">
        <f t="shared" si="2"/>
        <v>0</v>
      </c>
      <c r="X19" s="456">
        <v>0</v>
      </c>
      <c r="Y19" s="135" t="s">
        <v>326</v>
      </c>
    </row>
    <row r="20" spans="1:25" ht="15.75" customHeight="1" thickBot="1" x14ac:dyDescent="0.35">
      <c r="C20" s="137"/>
      <c r="D20" s="137"/>
      <c r="E20" s="137"/>
      <c r="J20" s="198"/>
      <c r="K20" s="198"/>
      <c r="L20" s="198" t="s">
        <v>91</v>
      </c>
      <c r="M20" s="172" t="s">
        <v>38</v>
      </c>
      <c r="N20" s="366">
        <f>SUM(N7:N19)</f>
        <v>825586.82999999984</v>
      </c>
      <c r="O20" s="367">
        <f>SUM(O7:O19)</f>
        <v>196.89999999999998</v>
      </c>
      <c r="P20" s="368">
        <f>SUM(P7:P19)</f>
        <v>825783.73</v>
      </c>
      <c r="Q20" s="130"/>
      <c r="R20" s="366">
        <f>SUM(R7:R19)</f>
        <v>331347.03000000003</v>
      </c>
      <c r="S20" s="368">
        <f>SUM(S7:S19)</f>
        <v>494436.69999999995</v>
      </c>
      <c r="T20" s="175"/>
      <c r="U20" s="366">
        <f>SUM(U7:U19)</f>
        <v>11054.29</v>
      </c>
      <c r="V20" s="395">
        <f>SUM(V7:V19)</f>
        <v>0</v>
      </c>
      <c r="W20" s="467">
        <f>SUM(W7:W19)</f>
        <v>11054.29</v>
      </c>
      <c r="X20" s="468">
        <f>SUM(X7:X19)</f>
        <v>482323.31</v>
      </c>
    </row>
    <row r="21" spans="1:25" ht="15.75" customHeight="1" thickTop="1" x14ac:dyDescent="0.3">
      <c r="C21" s="137"/>
      <c r="D21" s="137"/>
      <c r="E21" s="137"/>
      <c r="J21" s="198"/>
      <c r="K21" s="198"/>
      <c r="L21" s="198"/>
      <c r="M21" s="172"/>
      <c r="N21" s="171"/>
      <c r="O21" s="171"/>
      <c r="P21" s="171"/>
      <c r="Q21" s="171"/>
      <c r="R21" s="171"/>
      <c r="S21" s="171"/>
      <c r="T21" s="170"/>
      <c r="U21" s="141"/>
    </row>
    <row r="22" spans="1:25" ht="15.75" customHeight="1" x14ac:dyDescent="0.3">
      <c r="B22" s="132" t="s">
        <v>111</v>
      </c>
      <c r="C22" s="182"/>
      <c r="D22" s="182"/>
      <c r="E22" s="182"/>
      <c r="T22" s="141"/>
      <c r="U22" s="141"/>
    </row>
    <row r="23" spans="1:25" ht="15.75" customHeight="1" x14ac:dyDescent="0.3">
      <c r="B23" s="596" t="s">
        <v>253</v>
      </c>
      <c r="C23" s="596"/>
      <c r="D23" s="596"/>
      <c r="E23" s="596"/>
      <c r="F23" s="596"/>
      <c r="G23" s="596"/>
      <c r="T23" s="141"/>
      <c r="U23" s="141"/>
    </row>
    <row r="24" spans="1:25" ht="15.75" customHeight="1" x14ac:dyDescent="0.3">
      <c r="C24" s="182"/>
      <c r="D24" s="182"/>
      <c r="E24" s="182"/>
      <c r="T24" s="141"/>
      <c r="U24" s="141"/>
    </row>
    <row r="25" spans="1:25" ht="15.75" customHeight="1" x14ac:dyDescent="0.3">
      <c r="B25" s="596" t="s">
        <v>115</v>
      </c>
      <c r="C25" s="596"/>
      <c r="D25" s="596"/>
      <c r="E25" s="596"/>
      <c r="F25" s="596"/>
      <c r="G25" s="596"/>
      <c r="T25" s="141"/>
      <c r="U25" s="141"/>
    </row>
    <row r="26" spans="1:25" ht="15.75" customHeight="1" x14ac:dyDescent="0.3">
      <c r="B26" s="176"/>
      <c r="C26" s="176"/>
      <c r="D26" s="176"/>
      <c r="E26" s="176"/>
      <c r="F26" s="177"/>
      <c r="T26" s="141"/>
      <c r="U26" s="141"/>
    </row>
    <row r="27" spans="1:25" ht="15.75" customHeight="1" x14ac:dyDescent="0.3">
      <c r="B27" s="596" t="s">
        <v>136</v>
      </c>
      <c r="C27" s="596"/>
      <c r="D27" s="596"/>
      <c r="E27" s="596"/>
      <c r="F27" s="596"/>
      <c r="G27" s="596"/>
      <c r="T27" s="141"/>
      <c r="U27" s="141"/>
    </row>
    <row r="28" spans="1:25" ht="15.75" customHeight="1" x14ac:dyDescent="0.3">
      <c r="B28" s="609" t="s">
        <v>135</v>
      </c>
      <c r="C28" s="596"/>
      <c r="D28" s="596"/>
      <c r="E28" s="596"/>
      <c r="F28" s="596"/>
      <c r="G28" s="596"/>
      <c r="T28" s="141"/>
      <c r="U28" s="141"/>
    </row>
    <row r="29" spans="1:25" ht="15.75" customHeight="1" x14ac:dyDescent="0.3">
      <c r="B29" s="176"/>
      <c r="C29" s="176"/>
      <c r="D29" s="176"/>
      <c r="E29" s="176"/>
      <c r="F29" s="177"/>
      <c r="T29" s="141"/>
      <c r="U29" s="141"/>
    </row>
    <row r="30" spans="1:25" ht="15.75" customHeight="1" x14ac:dyDescent="0.3">
      <c r="B30" s="131" t="s">
        <v>98</v>
      </c>
      <c r="C30" s="180" t="s">
        <v>101</v>
      </c>
      <c r="D30" s="180" t="s">
        <v>102</v>
      </c>
      <c r="E30" s="180"/>
      <c r="F30" s="177"/>
      <c r="T30" s="141"/>
      <c r="U30" s="141"/>
    </row>
    <row r="31" spans="1:25" ht="15.75" customHeight="1" x14ac:dyDescent="0.3">
      <c r="B31" s="135" t="s">
        <v>237</v>
      </c>
      <c r="C31" s="182" t="s">
        <v>205</v>
      </c>
      <c r="D31" s="182" t="s">
        <v>206</v>
      </c>
      <c r="E31" s="182"/>
      <c r="T31" s="141"/>
      <c r="U31" s="141"/>
    </row>
    <row r="32" spans="1:25" ht="15.75" customHeight="1" x14ac:dyDescent="0.3">
      <c r="B32" s="135" t="s">
        <v>238</v>
      </c>
      <c r="C32" s="182" t="s">
        <v>205</v>
      </c>
      <c r="D32" s="182" t="s">
        <v>206</v>
      </c>
      <c r="E32" s="182"/>
      <c r="T32" s="141"/>
      <c r="U32" s="141"/>
    </row>
    <row r="33" spans="2:21" ht="15.75" customHeight="1" x14ac:dyDescent="0.3">
      <c r="C33" s="182"/>
      <c r="D33" s="182"/>
      <c r="E33" s="182"/>
      <c r="T33" s="141"/>
      <c r="U33" s="141"/>
    </row>
    <row r="34" spans="2:21" ht="15.75" customHeight="1" x14ac:dyDescent="0.3">
      <c r="B34" s="592" t="s">
        <v>269</v>
      </c>
      <c r="C34" s="592"/>
      <c r="D34" s="592"/>
      <c r="E34" s="592"/>
      <c r="F34" s="592"/>
      <c r="G34" s="592"/>
      <c r="H34" s="592"/>
      <c r="I34" s="592"/>
      <c r="J34" s="141"/>
      <c r="K34" s="141"/>
      <c r="L34" s="141"/>
      <c r="M34" s="141"/>
      <c r="N34" s="141"/>
      <c r="O34" s="141"/>
      <c r="P34" s="141"/>
      <c r="Q34" s="141"/>
      <c r="R34" s="141"/>
      <c r="S34" s="141"/>
      <c r="T34" s="141"/>
      <c r="U34" s="141"/>
    </row>
    <row r="35" spans="2:21" ht="15.75" customHeight="1" x14ac:dyDescent="0.3">
      <c r="B35" s="128" t="s">
        <v>270</v>
      </c>
      <c r="C35" s="182"/>
      <c r="D35" s="182"/>
      <c r="E35" s="182"/>
      <c r="J35" s="141"/>
      <c r="K35" s="141"/>
      <c r="L35" s="141"/>
      <c r="M35" s="141"/>
      <c r="N35" s="141"/>
      <c r="O35" s="141"/>
      <c r="P35" s="141"/>
      <c r="Q35" s="141"/>
      <c r="R35" s="141"/>
      <c r="S35" s="141"/>
      <c r="T35" s="141"/>
      <c r="U35" s="141"/>
    </row>
    <row r="36" spans="2:21" ht="15.75" customHeight="1" x14ac:dyDescent="0.3">
      <c r="B36" s="204"/>
      <c r="C36" s="205"/>
      <c r="D36" s="205"/>
      <c r="E36" s="205"/>
      <c r="F36" s="205"/>
      <c r="G36" s="205"/>
      <c r="H36" s="141"/>
      <c r="I36" s="141"/>
      <c r="J36" s="141"/>
      <c r="K36" s="141"/>
      <c r="L36" s="141"/>
      <c r="M36" s="141"/>
      <c r="N36" s="141"/>
      <c r="O36" s="141"/>
      <c r="P36" s="141"/>
      <c r="Q36" s="141"/>
      <c r="R36" s="141"/>
      <c r="S36" s="141"/>
      <c r="T36" s="141"/>
      <c r="U36" s="141"/>
    </row>
    <row r="37" spans="2:21" ht="15.75" customHeight="1" x14ac:dyDescent="0.3">
      <c r="B37" s="206"/>
      <c r="C37" s="186"/>
      <c r="D37" s="186"/>
      <c r="E37" s="186"/>
      <c r="F37" s="186"/>
      <c r="G37" s="186"/>
      <c r="H37" s="184"/>
      <c r="I37" s="184"/>
      <c r="J37" s="184"/>
      <c r="K37" s="184"/>
      <c r="L37" s="184"/>
      <c r="M37" s="184"/>
      <c r="N37" s="184"/>
      <c r="O37" s="184"/>
      <c r="P37" s="184"/>
      <c r="Q37" s="184"/>
      <c r="R37" s="297" t="s">
        <v>256</v>
      </c>
      <c r="S37" s="187"/>
      <c r="T37" s="298"/>
    </row>
    <row r="38" spans="2:21" ht="15.75" customHeight="1" x14ac:dyDescent="0.3">
      <c r="B38" s="188" t="s">
        <v>255</v>
      </c>
      <c r="C38" s="190" t="s">
        <v>2</v>
      </c>
      <c r="D38" s="190"/>
      <c r="E38" s="190"/>
      <c r="F38" s="570" t="s">
        <v>34</v>
      </c>
      <c r="G38" s="190" t="s">
        <v>35</v>
      </c>
      <c r="H38" s="190"/>
      <c r="I38" s="190"/>
      <c r="J38" s="190"/>
      <c r="K38" s="190"/>
      <c r="L38" s="190"/>
      <c r="M38" s="190" t="s">
        <v>36</v>
      </c>
      <c r="N38" s="190" t="s">
        <v>37</v>
      </c>
      <c r="O38" s="191"/>
      <c r="P38" s="191"/>
      <c r="Q38" s="191"/>
      <c r="R38" s="192" t="s">
        <v>81</v>
      </c>
      <c r="S38" s="193"/>
      <c r="T38" s="299"/>
    </row>
    <row r="39" spans="2:21" ht="15.75" customHeight="1" x14ac:dyDescent="0.3">
      <c r="B39" s="194"/>
      <c r="C39" s="146"/>
      <c r="D39" s="146"/>
      <c r="E39" s="146"/>
      <c r="F39" s="571"/>
      <c r="G39" s="146"/>
      <c r="H39" s="146"/>
      <c r="I39" s="146"/>
      <c r="J39" s="146"/>
      <c r="K39" s="146"/>
      <c r="L39" s="146"/>
      <c r="M39" s="146"/>
      <c r="N39" s="146"/>
      <c r="O39" s="136"/>
      <c r="P39" s="136"/>
      <c r="Q39" s="136"/>
    </row>
    <row r="40" spans="2:21" ht="15.75" customHeight="1" x14ac:dyDescent="0.3">
      <c r="B40" s="194"/>
      <c r="C40" s="146"/>
      <c r="D40" s="146"/>
      <c r="E40" s="146"/>
      <c r="F40" s="571"/>
      <c r="G40" s="146"/>
      <c r="H40" s="146"/>
      <c r="I40" s="146"/>
      <c r="J40" s="146"/>
      <c r="K40" s="146"/>
      <c r="L40" s="146"/>
      <c r="M40" s="146"/>
      <c r="N40" s="146"/>
      <c r="O40" s="136"/>
      <c r="P40" s="136"/>
      <c r="Q40" s="136"/>
      <c r="R40" s="300"/>
      <c r="S40" s="301"/>
      <c r="T40" s="301"/>
    </row>
    <row r="41" spans="2:21" ht="15.75" customHeight="1" x14ac:dyDescent="0.3">
      <c r="B41" s="147"/>
      <c r="C41" s="146"/>
      <c r="D41" s="146"/>
      <c r="E41" s="146"/>
      <c r="F41" s="571"/>
    </row>
    <row r="42" spans="2:21" ht="15.75" customHeight="1" x14ac:dyDescent="0.3">
      <c r="B42" s="210"/>
      <c r="C42" s="211"/>
      <c r="D42" s="211"/>
      <c r="E42" s="211"/>
      <c r="F42" s="160"/>
      <c r="G42" s="213"/>
      <c r="H42" s="213"/>
      <c r="I42" s="213"/>
      <c r="J42" s="213"/>
      <c r="K42" s="213"/>
      <c r="L42" s="213"/>
      <c r="M42" s="163"/>
      <c r="N42" s="214"/>
      <c r="O42" s="215"/>
      <c r="P42" s="215"/>
      <c r="Q42" s="215"/>
    </row>
    <row r="43" spans="2:21" ht="15.75" customHeight="1" x14ac:dyDescent="0.3">
      <c r="B43" s="210"/>
      <c r="C43" s="211"/>
      <c r="D43" s="211"/>
      <c r="E43" s="211"/>
      <c r="F43" s="160"/>
      <c r="G43" s="213"/>
      <c r="H43" s="213"/>
      <c r="I43" s="213"/>
      <c r="J43" s="213"/>
      <c r="K43" s="213"/>
      <c r="L43" s="213"/>
      <c r="M43" s="163"/>
      <c r="N43" s="214"/>
      <c r="O43" s="215"/>
      <c r="P43" s="215"/>
      <c r="Q43" s="215"/>
    </row>
    <row r="44" spans="2:21" ht="15.75" customHeight="1" x14ac:dyDescent="0.3">
      <c r="B44" s="210"/>
      <c r="C44" s="211"/>
      <c r="D44" s="211"/>
      <c r="E44" s="211"/>
      <c r="F44" s="160"/>
      <c r="G44" s="213"/>
      <c r="H44" s="213"/>
      <c r="I44" s="213"/>
      <c r="J44" s="213"/>
      <c r="K44" s="213"/>
      <c r="L44" s="213"/>
      <c r="M44" s="163"/>
      <c r="N44" s="214"/>
      <c r="O44" s="215"/>
      <c r="P44" s="215"/>
      <c r="Q44" s="215"/>
    </row>
    <row r="45" spans="2:21" ht="15.75" customHeight="1" x14ac:dyDescent="0.3">
      <c r="B45" s="210"/>
      <c r="C45" s="211"/>
      <c r="D45" s="211"/>
      <c r="E45" s="211"/>
      <c r="F45" s="160"/>
      <c r="G45" s="213"/>
      <c r="H45" s="213"/>
      <c r="I45" s="213"/>
      <c r="J45" s="213"/>
      <c r="K45" s="213"/>
      <c r="L45" s="213"/>
      <c r="M45" s="163"/>
      <c r="N45" s="214"/>
      <c r="O45" s="215"/>
      <c r="P45" s="215"/>
      <c r="Q45" s="215"/>
    </row>
    <row r="46" spans="2:21" ht="15" customHeight="1" x14ac:dyDescent="0.3">
      <c r="B46" s="210"/>
      <c r="C46" s="211"/>
      <c r="D46" s="211"/>
      <c r="E46" s="211"/>
      <c r="F46" s="160"/>
      <c r="G46" s="213"/>
      <c r="H46" s="213"/>
      <c r="I46" s="213"/>
      <c r="J46" s="213"/>
      <c r="K46" s="213"/>
      <c r="L46" s="213"/>
      <c r="M46" s="163"/>
      <c r="N46" s="214"/>
      <c r="O46" s="215"/>
      <c r="P46" s="215"/>
      <c r="Q46" s="215"/>
    </row>
    <row r="47" spans="2:21" ht="15.75" customHeight="1" x14ac:dyDescent="0.3">
      <c r="B47" s="210"/>
      <c r="C47" s="211"/>
      <c r="D47" s="211"/>
      <c r="E47" s="211"/>
      <c r="F47" s="160"/>
      <c r="G47" s="213"/>
      <c r="H47" s="213"/>
      <c r="I47" s="213"/>
      <c r="J47" s="213"/>
      <c r="K47" s="213"/>
      <c r="L47" s="213"/>
      <c r="M47" s="163"/>
      <c r="N47" s="214"/>
      <c r="O47" s="215"/>
      <c r="P47" s="215"/>
      <c r="Q47" s="215"/>
    </row>
    <row r="48" spans="2:21" ht="15.75" customHeight="1" x14ac:dyDescent="0.3"/>
    <row r="49" spans="16:23" ht="15.75" customHeight="1" x14ac:dyDescent="0.3"/>
    <row r="50" spans="16:23" ht="15.75" customHeight="1" x14ac:dyDescent="0.3"/>
    <row r="51" spans="16:23" ht="15.75" customHeight="1" x14ac:dyDescent="0.3">
      <c r="P51" s="144"/>
      <c r="Q51" s="144"/>
      <c r="R51" s="144"/>
      <c r="S51" s="144"/>
      <c r="T51" s="144"/>
      <c r="U51" s="144"/>
    </row>
    <row r="52" spans="16:23" ht="15.75" customHeight="1" x14ac:dyDescent="0.3">
      <c r="P52" s="144"/>
      <c r="Q52" s="144"/>
      <c r="R52" s="144"/>
      <c r="S52" s="144"/>
      <c r="T52" s="144"/>
      <c r="U52" s="144"/>
      <c r="V52" s="135" t="s">
        <v>230</v>
      </c>
      <c r="W52" s="171">
        <f>W20</f>
        <v>11054.29</v>
      </c>
    </row>
    <row r="53" spans="16:23" ht="15.75" customHeight="1" x14ac:dyDescent="0.3">
      <c r="P53" s="144"/>
      <c r="Q53" s="144"/>
      <c r="R53" s="144"/>
      <c r="S53" s="144"/>
      <c r="T53" s="144"/>
      <c r="U53" s="144"/>
    </row>
    <row r="54" spans="16:23" ht="15.75" customHeight="1" x14ac:dyDescent="0.3">
      <c r="P54" s="165"/>
      <c r="Q54" s="144"/>
      <c r="R54" s="144"/>
      <c r="S54" s="144"/>
      <c r="T54" s="165"/>
      <c r="U54" s="144"/>
    </row>
    <row r="55" spans="16:23" ht="15.75" customHeight="1" x14ac:dyDescent="0.3">
      <c r="P55" s="144"/>
      <c r="Q55" s="144"/>
      <c r="R55" s="144"/>
      <c r="S55" s="144"/>
      <c r="T55" s="144"/>
      <c r="U55" s="144"/>
    </row>
    <row r="56" spans="16:23" ht="15.75" customHeight="1" x14ac:dyDescent="0.3">
      <c r="P56" s="144"/>
      <c r="Q56" s="144"/>
      <c r="R56" s="144"/>
      <c r="S56" s="144"/>
      <c r="T56" s="144"/>
      <c r="U56" s="144"/>
    </row>
    <row r="57" spans="16:23" ht="15.75" customHeight="1" x14ac:dyDescent="0.3">
      <c r="P57" s="144"/>
      <c r="Q57" s="144"/>
      <c r="R57" s="144"/>
      <c r="S57" s="144"/>
      <c r="T57" s="144"/>
      <c r="U57" s="144"/>
    </row>
    <row r="58" spans="16:23" ht="15.75" customHeight="1" x14ac:dyDescent="0.3">
      <c r="P58" s="144"/>
      <c r="Q58" s="144"/>
      <c r="R58" s="144"/>
      <c r="S58" s="144"/>
      <c r="T58" s="144"/>
      <c r="U58" s="144"/>
    </row>
    <row r="59" spans="16:23" ht="15.75" customHeight="1" x14ac:dyDescent="0.3"/>
    <row r="60" spans="16:23" ht="15.75" customHeight="1" x14ac:dyDescent="0.3"/>
    <row r="61" spans="16:23" ht="15.75" customHeight="1" x14ac:dyDescent="0.3"/>
    <row r="62" spans="16:23" ht="15.75" customHeight="1" x14ac:dyDescent="0.3"/>
    <row r="63" spans="16:23" ht="15.75" customHeight="1" x14ac:dyDescent="0.3"/>
    <row r="64" spans="16:23" ht="15.75" customHeight="1" x14ac:dyDescent="0.3"/>
    <row r="65" ht="15.75" customHeight="1" x14ac:dyDescent="0.3"/>
    <row r="66" ht="15.75" customHeight="1" x14ac:dyDescent="0.3"/>
    <row r="67" ht="15.75" customHeight="1" x14ac:dyDescent="0.3"/>
  </sheetData>
  <mergeCells count="7">
    <mergeCell ref="U4:W4"/>
    <mergeCell ref="U5:W5"/>
    <mergeCell ref="B34:I34"/>
    <mergeCell ref="B28:G28"/>
    <mergeCell ref="B23:G23"/>
    <mergeCell ref="B25:G25"/>
    <mergeCell ref="B27:G27"/>
  </mergeCells>
  <conditionalFormatting sqref="A7:P7 A10:P19 N8:P9 R7:S19 U7:X19">
    <cfRule type="expression" dxfId="82" priority="10">
      <formula>MOD(ROW(),2)=0</formula>
    </cfRule>
  </conditionalFormatting>
  <conditionalFormatting sqref="A8">
    <cfRule type="expression" dxfId="81" priority="8">
      <formula>MOD(ROW(),2)=0</formula>
    </cfRule>
  </conditionalFormatting>
  <conditionalFormatting sqref="B8:E8 J8:M8 G8">
    <cfRule type="expression" dxfId="80" priority="7">
      <formula>MOD(ROW(),2)=0</formula>
    </cfRule>
  </conditionalFormatting>
  <conditionalFormatting sqref="H8:I8">
    <cfRule type="expression" dxfId="79" priority="6">
      <formula>MOD(ROW(),2)=0</formula>
    </cfRule>
  </conditionalFormatting>
  <conditionalFormatting sqref="F8">
    <cfRule type="expression" dxfId="78" priority="5">
      <formula>MOD(ROW(),2)=0</formula>
    </cfRule>
  </conditionalFormatting>
  <conditionalFormatting sqref="F9">
    <cfRule type="expression" dxfId="77" priority="1">
      <formula>MOD(ROW(),2)=0</formula>
    </cfRule>
  </conditionalFormatting>
  <conditionalFormatting sqref="A9">
    <cfRule type="expression" dxfId="76" priority="4">
      <formula>MOD(ROW(),2)=0</formula>
    </cfRule>
  </conditionalFormatting>
  <conditionalFormatting sqref="B9:E9 J9:M9 G9">
    <cfRule type="expression" dxfId="75" priority="3">
      <formula>MOD(ROW(),2)=0</formula>
    </cfRule>
  </conditionalFormatting>
  <conditionalFormatting sqref="H9:I9">
    <cfRule type="expression" dxfId="74" priority="2">
      <formula>MOD(ROW(),2)=0</formula>
    </cfRule>
  </conditionalFormatting>
  <hyperlinks>
    <hyperlink ref="B28" r:id="rId1" xr:uid="{00000000-0004-0000-2300-000000000000}"/>
  </hyperlinks>
  <printOptions horizontalCentered="1" gridLines="1"/>
  <pageMargins left="0" right="0" top="0.75" bottom="0.75" header="0.3" footer="0.3"/>
  <pageSetup scale="41" orientation="landscape" horizontalDpi="1200" verticalDpi="1200"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CCFFCC"/>
    <pageSetUpPr fitToPage="1"/>
  </sheetPr>
  <dimension ref="A1:Y67"/>
  <sheetViews>
    <sheetView showGridLines="0" zoomScale="80" zoomScaleNormal="80" workbookViewId="0">
      <pane xSplit="2" ySplit="6" topLeftCell="H7" activePane="bottomRight" state="frozen"/>
      <selection pane="topRight" activeCell="C1" sqref="C1"/>
      <selection pane="bottomLeft" activeCell="A7" sqref="A7"/>
      <selection pane="bottomRight" activeCell="W12" sqref="W12"/>
    </sheetView>
  </sheetViews>
  <sheetFormatPr defaultColWidth="9.109375" defaultRowHeight="14.4" x14ac:dyDescent="0.3"/>
  <cols>
    <col min="1" max="1" width="7.88671875" style="135" customWidth="1"/>
    <col min="2" max="2" width="64.5546875" style="135" customWidth="1"/>
    <col min="3" max="3" width="33.44140625" style="135" customWidth="1"/>
    <col min="4" max="4" width="14.33203125" style="135" bestFit="1" customWidth="1"/>
    <col min="5" max="5" width="13.6640625" style="135" customWidth="1"/>
    <col min="6" max="6" width="19.44140625" style="137" bestFit="1" customWidth="1"/>
    <col min="7" max="7" width="23" style="137" bestFit="1" customWidth="1"/>
    <col min="8" max="8" width="11.33203125" style="135" customWidth="1"/>
    <col min="9" max="9" width="13.88671875" style="135" customWidth="1"/>
    <col min="10" max="10" width="13.44140625" style="135" customWidth="1"/>
    <col min="11" max="11" width="15.44140625" style="135" customWidth="1"/>
    <col min="12" max="12" width="10" style="135" customWidth="1"/>
    <col min="13" max="13" width="22.5546875" style="135" customWidth="1"/>
    <col min="14" max="14" width="14" style="135" bestFit="1" customWidth="1"/>
    <col min="15" max="15" width="13.6640625" style="135" customWidth="1"/>
    <col min="16" max="16" width="14.44140625" style="135" customWidth="1"/>
    <col min="17" max="17" width="3.6640625" style="135" customWidth="1"/>
    <col min="18" max="18" width="15.88671875" style="135" customWidth="1"/>
    <col min="19" max="19" width="14.109375" style="135" customWidth="1"/>
    <col min="20" max="20" width="3.6640625" style="135" customWidth="1"/>
    <col min="21" max="21" width="12.88671875" style="135" bestFit="1" customWidth="1"/>
    <col min="22" max="22" width="14.88671875" style="135" bestFit="1" customWidth="1"/>
    <col min="23" max="23" width="12.88671875" style="135" bestFit="1" customWidth="1"/>
    <col min="24" max="24" width="14.33203125" style="135" customWidth="1"/>
    <col min="25" max="16384" width="9.109375" style="135"/>
  </cols>
  <sheetData>
    <row r="1" spans="1:25" ht="15.75" customHeight="1" x14ac:dyDescent="0.3">
      <c r="A1" s="132" t="s">
        <v>76</v>
      </c>
      <c r="T1" s="141"/>
    </row>
    <row r="2" spans="1:25" ht="15.75" customHeight="1" x14ac:dyDescent="0.3">
      <c r="A2" s="138" t="str">
        <f>'#4031 Somerset Academy of Arts'!A2</f>
        <v>Federal Grant Allocations/Reimbursements as of: 03/31/2024</v>
      </c>
      <c r="B2" s="199"/>
      <c r="N2" s="140"/>
      <c r="O2" s="140"/>
      <c r="Q2" s="141"/>
      <c r="R2" s="141"/>
      <c r="S2" s="141"/>
      <c r="T2" s="141"/>
    </row>
    <row r="3" spans="1:25" ht="15.75" customHeight="1" x14ac:dyDescent="0.3">
      <c r="A3" s="142" t="s">
        <v>77</v>
      </c>
      <c r="B3" s="132"/>
      <c r="D3" s="132"/>
      <c r="E3" s="132"/>
      <c r="F3" s="131"/>
      <c r="Q3" s="141"/>
      <c r="R3" s="141"/>
      <c r="S3" s="141"/>
      <c r="T3" s="141"/>
      <c r="U3" s="136"/>
      <c r="V3" s="143"/>
    </row>
    <row r="4" spans="1:25" ht="15.75" customHeight="1" x14ac:dyDescent="0.3">
      <c r="A4" s="132" t="s">
        <v>143</v>
      </c>
      <c r="N4" s="145"/>
      <c r="O4" s="145"/>
      <c r="P4" s="145"/>
      <c r="Q4" s="146"/>
      <c r="R4" s="141"/>
      <c r="S4" s="141"/>
      <c r="T4" s="146"/>
      <c r="U4" s="594" t="s">
        <v>263</v>
      </c>
      <c r="V4" s="594"/>
      <c r="W4" s="594"/>
      <c r="X4" s="147"/>
    </row>
    <row r="5" spans="1:25" ht="15" thickBot="1" x14ac:dyDescent="0.35">
      <c r="H5" s="148"/>
      <c r="I5" s="148"/>
      <c r="N5" s="145"/>
      <c r="O5" s="145"/>
      <c r="P5" s="145"/>
      <c r="Q5" s="146"/>
      <c r="R5" s="150"/>
      <c r="S5" s="150"/>
      <c r="T5" s="146"/>
      <c r="U5" s="597"/>
      <c r="V5" s="597"/>
      <c r="W5" s="597"/>
      <c r="X5" s="151"/>
    </row>
    <row r="6" spans="1:25" s="202" customFormat="1" ht="85.5" customHeight="1"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145"/>
      <c r="R6" s="154" t="s">
        <v>264</v>
      </c>
      <c r="S6" s="155" t="s">
        <v>265</v>
      </c>
      <c r="T6" s="200"/>
      <c r="U6" s="345" t="s">
        <v>223</v>
      </c>
      <c r="V6" s="346" t="s">
        <v>251</v>
      </c>
      <c r="W6" s="347" t="s">
        <v>252</v>
      </c>
      <c r="X6" s="159" t="str">
        <f>'#4031 Somerset Academy of Arts'!X6</f>
        <v>Available Budget as of 03/31/2024</v>
      </c>
    </row>
    <row r="7" spans="1:25" ht="15.75" customHeight="1" x14ac:dyDescent="0.3">
      <c r="A7" s="160">
        <v>4253</v>
      </c>
      <c r="B7" s="135" t="s">
        <v>114</v>
      </c>
      <c r="C7" s="572" t="s">
        <v>344</v>
      </c>
      <c r="D7" s="137" t="s">
        <v>347</v>
      </c>
      <c r="E7" s="137" t="s">
        <v>345</v>
      </c>
      <c r="F7" s="568" t="s">
        <v>346</v>
      </c>
      <c r="G7" s="235" t="s">
        <v>7</v>
      </c>
      <c r="H7" s="296">
        <v>2.3E-2</v>
      </c>
      <c r="I7" s="296">
        <v>0.1265</v>
      </c>
      <c r="J7" s="169">
        <v>45473</v>
      </c>
      <c r="K7" s="169">
        <v>45474</v>
      </c>
      <c r="L7" s="169">
        <v>45108</v>
      </c>
      <c r="M7" s="137" t="s">
        <v>268</v>
      </c>
      <c r="N7" s="507">
        <v>2753.77</v>
      </c>
      <c r="O7" s="364">
        <v>0</v>
      </c>
      <c r="P7" s="365">
        <f>N7+O7</f>
        <v>2753.77</v>
      </c>
      <c r="Q7" s="130"/>
      <c r="R7" s="507">
        <v>0</v>
      </c>
      <c r="S7" s="369">
        <f>P7-R7</f>
        <v>2753.77</v>
      </c>
      <c r="T7" s="175"/>
      <c r="U7" s="537">
        <v>2753.77</v>
      </c>
      <c r="V7" s="364">
        <v>0</v>
      </c>
      <c r="W7" s="452">
        <f>V7+U7</f>
        <v>2753.77</v>
      </c>
      <c r="X7" s="428">
        <v>0</v>
      </c>
    </row>
    <row r="8" spans="1:25" ht="15.75" customHeight="1" x14ac:dyDescent="0.3">
      <c r="A8" s="137">
        <v>4426</v>
      </c>
      <c r="B8" s="135" t="s">
        <v>240</v>
      </c>
      <c r="C8" s="572" t="s">
        <v>232</v>
      </c>
      <c r="D8" s="137" t="s">
        <v>175</v>
      </c>
      <c r="E8" s="137" t="s">
        <v>217</v>
      </c>
      <c r="F8" s="137" t="s">
        <v>176</v>
      </c>
      <c r="G8" s="235" t="s">
        <v>7</v>
      </c>
      <c r="H8" s="296">
        <v>0.05</v>
      </c>
      <c r="I8" s="296">
        <v>0.1265</v>
      </c>
      <c r="J8" s="169">
        <v>45199</v>
      </c>
      <c r="K8" s="169">
        <v>45199</v>
      </c>
      <c r="L8" s="169">
        <v>44201</v>
      </c>
      <c r="M8" s="137" t="s">
        <v>178</v>
      </c>
      <c r="N8" s="363">
        <v>34595.35</v>
      </c>
      <c r="O8" s="364">
        <v>0</v>
      </c>
      <c r="P8" s="365">
        <f>N8+O8</f>
        <v>34595.35</v>
      </c>
      <c r="Q8" s="527"/>
      <c r="R8" s="363">
        <v>34595.300000000003</v>
      </c>
      <c r="S8" s="369">
        <f>P8-R8</f>
        <v>4.9999999995634425E-2</v>
      </c>
      <c r="T8" s="175"/>
      <c r="U8" s="378">
        <v>0</v>
      </c>
      <c r="V8" s="364">
        <v>0</v>
      </c>
      <c r="W8" s="452">
        <f>V8+U8</f>
        <v>0</v>
      </c>
      <c r="X8" s="428">
        <v>0</v>
      </c>
      <c r="Y8" s="135" t="s">
        <v>326</v>
      </c>
    </row>
    <row r="9" spans="1:25" ht="15.75" customHeight="1" x14ac:dyDescent="0.3">
      <c r="A9" s="137">
        <v>4429</v>
      </c>
      <c r="B9" s="135" t="s">
        <v>343</v>
      </c>
      <c r="C9" s="289" t="s">
        <v>232</v>
      </c>
      <c r="D9" s="137" t="s">
        <v>175</v>
      </c>
      <c r="E9" s="137" t="s">
        <v>215</v>
      </c>
      <c r="F9" s="137" t="s">
        <v>190</v>
      </c>
      <c r="G9" s="235" t="s">
        <v>7</v>
      </c>
      <c r="H9" s="296">
        <v>0.05</v>
      </c>
      <c r="I9" s="296">
        <v>0.1265</v>
      </c>
      <c r="J9" s="169">
        <v>45199</v>
      </c>
      <c r="K9" s="169">
        <v>45199</v>
      </c>
      <c r="L9" s="169">
        <v>44201</v>
      </c>
      <c r="M9" s="137" t="s">
        <v>200</v>
      </c>
      <c r="N9" s="363">
        <v>318.37</v>
      </c>
      <c r="O9" s="364">
        <v>0</v>
      </c>
      <c r="P9" s="365">
        <f>N9+O9</f>
        <v>318.37</v>
      </c>
      <c r="Q9" s="130"/>
      <c r="R9" s="378">
        <v>0</v>
      </c>
      <c r="S9" s="365">
        <f t="shared" ref="S9:S15" si="0">P9-R9</f>
        <v>318.37</v>
      </c>
      <c r="T9" s="175"/>
      <c r="U9" s="378">
        <v>318.37</v>
      </c>
      <c r="V9" s="364">
        <v>0</v>
      </c>
      <c r="W9" s="452">
        <f t="shared" ref="W9:W13" si="1">V9+U9</f>
        <v>318.37</v>
      </c>
      <c r="X9" s="428">
        <f t="shared" ref="X9:X15" si="2">S9-W9</f>
        <v>0</v>
      </c>
      <c r="Y9" s="135" t="s">
        <v>326</v>
      </c>
    </row>
    <row r="10" spans="1:25" ht="15.75" customHeight="1" x14ac:dyDescent="0.3">
      <c r="A10" s="137" t="s">
        <v>304</v>
      </c>
      <c r="B10" s="135" t="s">
        <v>298</v>
      </c>
      <c r="C10" s="526" t="s">
        <v>185</v>
      </c>
      <c r="D10" s="137" t="s">
        <v>186</v>
      </c>
      <c r="E10" s="137" t="s">
        <v>277</v>
      </c>
      <c r="F10" s="137" t="s">
        <v>290</v>
      </c>
      <c r="G10" s="235" t="s">
        <v>7</v>
      </c>
      <c r="H10" s="296">
        <v>0.05</v>
      </c>
      <c r="I10" s="296">
        <v>0.1265</v>
      </c>
      <c r="J10" s="169">
        <v>45565</v>
      </c>
      <c r="K10" s="169">
        <v>45565</v>
      </c>
      <c r="L10" s="169">
        <v>44279</v>
      </c>
      <c r="M10" s="137" t="s">
        <v>244</v>
      </c>
      <c r="N10" s="363">
        <v>1842.55</v>
      </c>
      <c r="O10" s="364">
        <v>33.950000000000003</v>
      </c>
      <c r="P10" s="365">
        <f t="shared" ref="P10:P15" si="3">N10+O10</f>
        <v>1876.5</v>
      </c>
      <c r="Q10" s="527"/>
      <c r="R10" s="378"/>
      <c r="S10" s="365">
        <f t="shared" si="0"/>
        <v>1876.5</v>
      </c>
      <c r="T10" s="175"/>
      <c r="U10" s="378"/>
      <c r="V10" s="364"/>
      <c r="W10" s="452">
        <f t="shared" si="1"/>
        <v>0</v>
      </c>
      <c r="X10" s="428">
        <f t="shared" si="2"/>
        <v>1876.5</v>
      </c>
    </row>
    <row r="11" spans="1:25" ht="15.75" customHeight="1" x14ac:dyDescent="0.3">
      <c r="A11" s="137" t="s">
        <v>305</v>
      </c>
      <c r="B11" s="135" t="s">
        <v>299</v>
      </c>
      <c r="C11" s="526" t="s">
        <v>185</v>
      </c>
      <c r="D11" s="137" t="s">
        <v>186</v>
      </c>
      <c r="E11" s="137" t="s">
        <v>279</v>
      </c>
      <c r="F11" s="137" t="s">
        <v>278</v>
      </c>
      <c r="G11" s="235" t="s">
        <v>7</v>
      </c>
      <c r="H11" s="296">
        <v>0.05</v>
      </c>
      <c r="I11" s="296">
        <v>0.1265</v>
      </c>
      <c r="J11" s="169">
        <v>45565</v>
      </c>
      <c r="K11" s="169">
        <v>45565</v>
      </c>
      <c r="L11" s="169">
        <v>44279</v>
      </c>
      <c r="M11" s="137" t="s">
        <v>280</v>
      </c>
      <c r="N11" s="363">
        <v>876.99</v>
      </c>
      <c r="O11" s="364"/>
      <c r="P11" s="365">
        <f t="shared" si="3"/>
        <v>876.99</v>
      </c>
      <c r="Q11" s="527"/>
      <c r="R11" s="378"/>
      <c r="S11" s="365">
        <f t="shared" si="0"/>
        <v>876.99</v>
      </c>
      <c r="T11" s="175"/>
      <c r="U11" s="378"/>
      <c r="V11" s="364"/>
      <c r="W11" s="452">
        <f t="shared" si="1"/>
        <v>0</v>
      </c>
      <c r="X11" s="428">
        <f t="shared" si="2"/>
        <v>876.99</v>
      </c>
    </row>
    <row r="12" spans="1:25" ht="15.75" customHeight="1" x14ac:dyDescent="0.3">
      <c r="A12" s="137" t="s">
        <v>306</v>
      </c>
      <c r="B12" s="135" t="s">
        <v>212</v>
      </c>
      <c r="C12" s="526" t="s">
        <v>185</v>
      </c>
      <c r="D12" s="137" t="s">
        <v>186</v>
      </c>
      <c r="E12" s="137" t="s">
        <v>213</v>
      </c>
      <c r="F12" s="137" t="s">
        <v>187</v>
      </c>
      <c r="G12" s="235" t="s">
        <v>7</v>
      </c>
      <c r="H12" s="296">
        <v>0.05</v>
      </c>
      <c r="I12" s="296">
        <v>0.1265</v>
      </c>
      <c r="J12" s="169">
        <v>45565</v>
      </c>
      <c r="K12" s="169">
        <v>45565</v>
      </c>
      <c r="L12" s="169">
        <v>44279</v>
      </c>
      <c r="M12" s="137" t="s">
        <v>188</v>
      </c>
      <c r="N12" s="363">
        <v>135263.14000000001</v>
      </c>
      <c r="O12" s="364">
        <v>21.19</v>
      </c>
      <c r="P12" s="365">
        <f t="shared" si="3"/>
        <v>135284.33000000002</v>
      </c>
      <c r="Q12" s="527"/>
      <c r="R12" s="378">
        <v>70834.59</v>
      </c>
      <c r="S12" s="365">
        <f t="shared" si="0"/>
        <v>64449.74000000002</v>
      </c>
      <c r="T12" s="175"/>
      <c r="U12" s="378">
        <v>41263.71</v>
      </c>
      <c r="V12" s="364"/>
      <c r="W12" s="452">
        <f t="shared" si="1"/>
        <v>41263.71</v>
      </c>
      <c r="X12" s="428">
        <f t="shared" si="2"/>
        <v>23186.030000000021</v>
      </c>
    </row>
    <row r="13" spans="1:25" ht="15.75" customHeight="1" x14ac:dyDescent="0.3">
      <c r="A13" s="137" t="s">
        <v>307</v>
      </c>
      <c r="B13" s="135" t="s">
        <v>310</v>
      </c>
      <c r="C13" s="526" t="s">
        <v>185</v>
      </c>
      <c r="D13" s="137" t="s">
        <v>186</v>
      </c>
      <c r="E13" s="137" t="s">
        <v>281</v>
      </c>
      <c r="F13" s="137" t="s">
        <v>282</v>
      </c>
      <c r="G13" s="235" t="s">
        <v>7</v>
      </c>
      <c r="H13" s="296">
        <v>0.05</v>
      </c>
      <c r="I13" s="296">
        <v>0.1265</v>
      </c>
      <c r="J13" s="169">
        <v>45565</v>
      </c>
      <c r="K13" s="169">
        <v>45565</v>
      </c>
      <c r="L13" s="169">
        <v>44279</v>
      </c>
      <c r="M13" s="137" t="s">
        <v>283</v>
      </c>
      <c r="N13" s="363">
        <v>965.19</v>
      </c>
      <c r="O13" s="364"/>
      <c r="P13" s="365">
        <f t="shared" si="3"/>
        <v>965.19</v>
      </c>
      <c r="Q13" s="527"/>
      <c r="R13" s="378"/>
      <c r="S13" s="365">
        <f t="shared" si="0"/>
        <v>965.19</v>
      </c>
      <c r="T13" s="175"/>
      <c r="U13" s="378"/>
      <c r="V13" s="364"/>
      <c r="W13" s="452">
        <f t="shared" si="1"/>
        <v>0</v>
      </c>
      <c r="X13" s="428">
        <f t="shared" si="2"/>
        <v>965.19</v>
      </c>
    </row>
    <row r="14" spans="1:25" ht="15.75" customHeight="1" x14ac:dyDescent="0.3">
      <c r="A14" s="137" t="s">
        <v>308</v>
      </c>
      <c r="B14" s="135" t="s">
        <v>311</v>
      </c>
      <c r="C14" s="526" t="s">
        <v>185</v>
      </c>
      <c r="D14" s="137" t="s">
        <v>186</v>
      </c>
      <c r="E14" s="137" t="s">
        <v>284</v>
      </c>
      <c r="F14" s="137" t="s">
        <v>285</v>
      </c>
      <c r="G14" s="235" t="s">
        <v>7</v>
      </c>
      <c r="H14" s="296">
        <v>0.05</v>
      </c>
      <c r="I14" s="296">
        <v>0.1265</v>
      </c>
      <c r="J14" s="169">
        <v>45565</v>
      </c>
      <c r="K14" s="169">
        <v>45565</v>
      </c>
      <c r="L14" s="169">
        <v>44279</v>
      </c>
      <c r="M14" s="137" t="s">
        <v>286</v>
      </c>
      <c r="N14" s="363">
        <v>1452.48</v>
      </c>
      <c r="O14" s="364"/>
      <c r="P14" s="365">
        <f t="shared" si="3"/>
        <v>1452.48</v>
      </c>
      <c r="Q14" s="527"/>
      <c r="R14" s="378"/>
      <c r="S14" s="365">
        <f t="shared" si="0"/>
        <v>1452.48</v>
      </c>
      <c r="T14" s="175"/>
      <c r="U14" s="378"/>
      <c r="V14" s="364"/>
      <c r="W14" s="452"/>
      <c r="X14" s="428">
        <f t="shared" si="2"/>
        <v>1452.48</v>
      </c>
    </row>
    <row r="15" spans="1:25" ht="15.75" customHeight="1" x14ac:dyDescent="0.3">
      <c r="A15" s="137" t="s">
        <v>309</v>
      </c>
      <c r="B15" s="135" t="s">
        <v>312</v>
      </c>
      <c r="C15" s="526" t="s">
        <v>185</v>
      </c>
      <c r="D15" s="137" t="s">
        <v>186</v>
      </c>
      <c r="E15" s="137" t="s">
        <v>287</v>
      </c>
      <c r="F15" s="137" t="s">
        <v>288</v>
      </c>
      <c r="G15" s="235" t="s">
        <v>7</v>
      </c>
      <c r="H15" s="296">
        <v>0.05</v>
      </c>
      <c r="I15" s="296">
        <v>0.1265</v>
      </c>
      <c r="J15" s="169">
        <v>45565</v>
      </c>
      <c r="K15" s="169">
        <v>45565</v>
      </c>
      <c r="L15" s="169">
        <v>44279</v>
      </c>
      <c r="M15" s="137" t="s">
        <v>289</v>
      </c>
      <c r="N15" s="363">
        <v>4898.25</v>
      </c>
      <c r="O15" s="364"/>
      <c r="P15" s="365">
        <f t="shared" si="3"/>
        <v>4898.25</v>
      </c>
      <c r="Q15" s="527"/>
      <c r="R15" s="378"/>
      <c r="S15" s="365">
        <f t="shared" si="0"/>
        <v>4898.25</v>
      </c>
      <c r="T15" s="175"/>
      <c r="U15" s="378"/>
      <c r="V15" s="364"/>
      <c r="W15" s="452"/>
      <c r="X15" s="428">
        <f t="shared" si="2"/>
        <v>4898.25</v>
      </c>
    </row>
    <row r="16" spans="1:25" ht="15.75" customHeight="1" thickBot="1" x14ac:dyDescent="0.35">
      <c r="C16" s="371"/>
      <c r="D16" s="182"/>
      <c r="E16" s="182"/>
      <c r="H16" s="168"/>
      <c r="I16" s="168"/>
      <c r="J16" s="198"/>
      <c r="K16" s="198"/>
      <c r="L16" s="198"/>
      <c r="M16" s="224" t="s">
        <v>38</v>
      </c>
      <c r="N16" s="366">
        <f>SUM(N7:N15)</f>
        <v>182966.09000000003</v>
      </c>
      <c r="O16" s="367">
        <f>SUM(O7:O15)</f>
        <v>55.14</v>
      </c>
      <c r="P16" s="368">
        <f>SUM(P7:P15)</f>
        <v>183021.23</v>
      </c>
      <c r="Q16" s="130"/>
      <c r="R16" s="366">
        <f>SUM(R7:R15)</f>
        <v>105429.89</v>
      </c>
      <c r="S16" s="368">
        <f>SUM(S7:S15)</f>
        <v>77591.340000000011</v>
      </c>
      <c r="T16" s="130"/>
      <c r="U16" s="366">
        <f>SUM(U7:U15)</f>
        <v>44335.85</v>
      </c>
      <c r="V16" s="367">
        <f>SUM(V7:V15)</f>
        <v>0</v>
      </c>
      <c r="W16" s="454">
        <f>SUM(W7:W15)</f>
        <v>44335.85</v>
      </c>
      <c r="X16" s="457">
        <f>SUM(X7:X15)</f>
        <v>33255.440000000017</v>
      </c>
    </row>
    <row r="17" spans="2:22" ht="15.75" customHeight="1" thickTop="1" x14ac:dyDescent="0.3">
      <c r="C17" s="371"/>
      <c r="D17" s="182"/>
      <c r="E17" s="182"/>
      <c r="J17" s="198"/>
      <c r="K17" s="198"/>
      <c r="L17" s="198"/>
      <c r="M17" s="224"/>
      <c r="N17" s="171"/>
      <c r="O17" s="171"/>
      <c r="P17" s="171"/>
      <c r="R17" s="171"/>
      <c r="S17" s="170"/>
      <c r="T17" s="170"/>
      <c r="U17" s="141"/>
    </row>
    <row r="18" spans="2:22" ht="15.75" customHeight="1" x14ac:dyDescent="0.3">
      <c r="C18" s="371"/>
      <c r="D18" s="182"/>
      <c r="E18" s="182"/>
      <c r="M18" s="224"/>
      <c r="N18" s="171"/>
      <c r="O18" s="171"/>
      <c r="P18" s="171"/>
      <c r="R18" s="171"/>
      <c r="S18" s="170"/>
      <c r="T18" s="170"/>
      <c r="U18" s="141"/>
    </row>
    <row r="19" spans="2:22" ht="15.75" customHeight="1" x14ac:dyDescent="0.3">
      <c r="B19" s="132" t="s">
        <v>111</v>
      </c>
      <c r="C19" s="182"/>
      <c r="D19" s="182"/>
      <c r="E19" s="182"/>
      <c r="M19" s="224"/>
      <c r="N19" s="171"/>
      <c r="O19" s="171"/>
      <c r="P19" s="171"/>
      <c r="R19" s="170"/>
      <c r="S19" s="170"/>
      <c r="T19" s="170"/>
      <c r="U19" s="141"/>
      <c r="V19" s="141"/>
    </row>
    <row r="20" spans="2:22" ht="15.75" customHeight="1" x14ac:dyDescent="0.3">
      <c r="B20" s="596" t="s">
        <v>253</v>
      </c>
      <c r="C20" s="596"/>
      <c r="D20" s="596"/>
      <c r="E20" s="596"/>
      <c r="F20" s="596"/>
      <c r="G20" s="596"/>
      <c r="M20" s="224"/>
      <c r="N20" s="171"/>
      <c r="O20" s="171"/>
      <c r="P20" s="171"/>
      <c r="R20" s="170"/>
      <c r="S20" s="170"/>
      <c r="T20" s="170"/>
      <c r="U20" s="141"/>
      <c r="V20" s="141"/>
    </row>
    <row r="21" spans="2:22" ht="15.75" customHeight="1" x14ac:dyDescent="0.3">
      <c r="C21" s="182"/>
      <c r="D21" s="182"/>
      <c r="E21" s="182"/>
      <c r="M21" s="224"/>
      <c r="N21" s="171"/>
      <c r="O21" s="171"/>
      <c r="P21" s="171"/>
      <c r="R21" s="170"/>
      <c r="S21" s="170"/>
      <c r="T21" s="170"/>
      <c r="U21" s="141"/>
      <c r="V21" s="141"/>
    </row>
    <row r="22" spans="2:22" ht="15.75" customHeight="1" x14ac:dyDescent="0.3">
      <c r="B22" s="596" t="s">
        <v>115</v>
      </c>
      <c r="C22" s="596"/>
      <c r="D22" s="596"/>
      <c r="E22" s="596"/>
      <c r="F22" s="596"/>
      <c r="G22" s="596"/>
      <c r="M22" s="224"/>
      <c r="N22" s="171"/>
      <c r="O22" s="171"/>
      <c r="P22" s="171"/>
      <c r="R22" s="170"/>
      <c r="S22" s="170"/>
      <c r="T22" s="170"/>
      <c r="U22" s="141"/>
      <c r="V22" s="141"/>
    </row>
    <row r="23" spans="2:22" ht="15.75" customHeight="1" x14ac:dyDescent="0.3">
      <c r="B23" s="176"/>
      <c r="C23" s="176"/>
      <c r="D23" s="176"/>
      <c r="E23" s="176"/>
      <c r="F23" s="177"/>
      <c r="G23" s="177"/>
      <c r="M23" s="224"/>
      <c r="N23" s="171"/>
      <c r="O23" s="171"/>
      <c r="P23" s="171"/>
      <c r="R23" s="170"/>
      <c r="S23" s="170"/>
      <c r="T23" s="170"/>
      <c r="U23" s="141"/>
      <c r="V23" s="141"/>
    </row>
    <row r="24" spans="2:22" ht="15.75" customHeight="1" x14ac:dyDescent="0.3">
      <c r="B24" s="596" t="s">
        <v>136</v>
      </c>
      <c r="C24" s="596"/>
      <c r="D24" s="596"/>
      <c r="E24" s="596"/>
      <c r="F24" s="596"/>
      <c r="G24" s="596"/>
      <c r="M24" s="224"/>
      <c r="N24" s="171"/>
      <c r="O24" s="171"/>
      <c r="P24" s="171"/>
      <c r="R24" s="170"/>
      <c r="S24" s="170"/>
      <c r="T24" s="170"/>
      <c r="U24" s="141"/>
      <c r="V24" s="141"/>
    </row>
    <row r="25" spans="2:22" ht="15.75" customHeight="1" x14ac:dyDescent="0.3">
      <c r="B25" s="609" t="s">
        <v>135</v>
      </c>
      <c r="C25" s="596"/>
      <c r="D25" s="596"/>
      <c r="E25" s="596"/>
      <c r="F25" s="596"/>
      <c r="G25" s="596"/>
      <c r="M25" s="224"/>
      <c r="N25" s="171"/>
      <c r="O25" s="171"/>
      <c r="P25" s="171"/>
      <c r="R25" s="170"/>
      <c r="S25" s="170"/>
      <c r="T25" s="170"/>
      <c r="U25" s="141"/>
      <c r="V25" s="141"/>
    </row>
    <row r="26" spans="2:22" ht="15.75" customHeight="1" x14ac:dyDescent="0.3">
      <c r="B26" s="176"/>
      <c r="C26" s="176"/>
      <c r="D26" s="176"/>
      <c r="E26" s="176"/>
      <c r="F26" s="177"/>
      <c r="M26" s="224"/>
      <c r="N26" s="171"/>
      <c r="O26" s="171"/>
      <c r="P26" s="171"/>
      <c r="R26" s="170"/>
      <c r="S26" s="170"/>
      <c r="T26" s="170"/>
      <c r="U26" s="141"/>
      <c r="V26" s="141"/>
    </row>
    <row r="27" spans="2:22" ht="15.75" customHeight="1" x14ac:dyDescent="0.3">
      <c r="B27" s="176"/>
      <c r="C27" s="176"/>
      <c r="D27" s="176"/>
      <c r="E27" s="176"/>
      <c r="F27" s="177"/>
      <c r="M27" s="224"/>
      <c r="N27" s="171"/>
      <c r="O27" s="171"/>
      <c r="P27" s="171"/>
      <c r="R27" s="170"/>
      <c r="S27" s="170"/>
      <c r="T27" s="170"/>
      <c r="U27" s="141"/>
      <c r="V27" s="141"/>
    </row>
    <row r="28" spans="2:22" ht="15.75" customHeight="1" x14ac:dyDescent="0.3">
      <c r="B28" s="131" t="s">
        <v>98</v>
      </c>
      <c r="C28" s="180" t="s">
        <v>101</v>
      </c>
      <c r="D28" s="180" t="s">
        <v>102</v>
      </c>
      <c r="E28" s="180"/>
      <c r="F28" s="177"/>
      <c r="M28" s="224"/>
      <c r="N28" s="171"/>
      <c r="O28" s="171"/>
      <c r="P28" s="171"/>
      <c r="R28" s="170"/>
      <c r="S28" s="170"/>
      <c r="T28" s="170"/>
      <c r="U28" s="141"/>
      <c r="V28" s="141"/>
    </row>
    <row r="29" spans="2:22" ht="15.75" customHeight="1" x14ac:dyDescent="0.3">
      <c r="B29" s="135" t="s">
        <v>237</v>
      </c>
      <c r="C29" s="182" t="s">
        <v>205</v>
      </c>
      <c r="D29" s="182" t="s">
        <v>206</v>
      </c>
      <c r="E29" s="182"/>
      <c r="M29" s="224"/>
      <c r="N29" s="171"/>
      <c r="O29" s="171"/>
      <c r="P29" s="171"/>
      <c r="R29" s="170"/>
      <c r="S29" s="170"/>
      <c r="T29" s="170"/>
      <c r="U29" s="141"/>
      <c r="V29" s="141"/>
    </row>
    <row r="30" spans="2:22" ht="15.75" customHeight="1" x14ac:dyDescent="0.3">
      <c r="B30" s="135" t="s">
        <v>238</v>
      </c>
      <c r="C30" s="182" t="s">
        <v>205</v>
      </c>
      <c r="D30" s="182" t="s">
        <v>206</v>
      </c>
      <c r="E30" s="182"/>
      <c r="M30" s="224"/>
      <c r="N30" s="171"/>
      <c r="O30" s="171"/>
      <c r="P30" s="171"/>
      <c r="R30" s="170"/>
      <c r="S30" s="170"/>
      <c r="T30" s="170"/>
      <c r="U30" s="141"/>
      <c r="V30" s="141"/>
    </row>
    <row r="31" spans="2:22" ht="15.75" customHeight="1" x14ac:dyDescent="0.3">
      <c r="C31" s="182"/>
      <c r="D31" s="182"/>
      <c r="E31" s="182"/>
      <c r="M31" s="224"/>
      <c r="N31" s="171"/>
      <c r="O31" s="171"/>
      <c r="P31" s="171"/>
      <c r="R31" s="170"/>
      <c r="S31" s="170"/>
      <c r="T31" s="170"/>
      <c r="U31" s="141"/>
      <c r="V31" s="141"/>
    </row>
    <row r="32" spans="2:22" ht="15.75" customHeight="1" x14ac:dyDescent="0.3">
      <c r="B32" s="592" t="s">
        <v>269</v>
      </c>
      <c r="C32" s="592"/>
      <c r="D32" s="592"/>
      <c r="E32" s="592"/>
      <c r="F32" s="592"/>
      <c r="G32" s="592"/>
      <c r="H32" s="592"/>
      <c r="I32" s="592"/>
      <c r="M32" s="224"/>
      <c r="N32" s="171"/>
      <c r="O32" s="171"/>
      <c r="P32" s="171"/>
      <c r="R32" s="170"/>
      <c r="S32" s="170"/>
      <c r="T32" s="170"/>
      <c r="U32" s="141"/>
      <c r="V32" s="141"/>
    </row>
    <row r="33" spans="2:22" ht="15.75" customHeight="1" x14ac:dyDescent="0.3">
      <c r="B33" s="128" t="s">
        <v>270</v>
      </c>
      <c r="C33" s="182"/>
      <c r="D33" s="182"/>
      <c r="E33" s="182"/>
      <c r="M33" s="224"/>
      <c r="N33" s="171"/>
      <c r="O33" s="171"/>
      <c r="P33" s="171"/>
      <c r="R33" s="170"/>
      <c r="S33" s="170"/>
      <c r="T33" s="170"/>
      <c r="U33" s="141"/>
      <c r="V33" s="141"/>
    </row>
    <row r="34" spans="2:22" ht="15.75" customHeight="1" x14ac:dyDescent="0.3">
      <c r="B34" s="223"/>
      <c r="C34" s="225"/>
      <c r="D34" s="225"/>
      <c r="E34" s="225"/>
      <c r="F34" s="216"/>
      <c r="G34" s="216"/>
      <c r="H34" s="192"/>
      <c r="I34" s="192"/>
      <c r="J34" s="192"/>
      <c r="K34" s="192"/>
      <c r="L34" s="192"/>
      <c r="M34" s="226"/>
      <c r="N34" s="227"/>
      <c r="O34" s="227"/>
      <c r="P34" s="227"/>
      <c r="Q34" s="192"/>
      <c r="R34" s="170"/>
      <c r="S34" s="170"/>
      <c r="T34" s="170"/>
      <c r="U34" s="141"/>
      <c r="V34" s="141"/>
    </row>
    <row r="35" spans="2:22" ht="15.75" customHeight="1" x14ac:dyDescent="0.3">
      <c r="R35" s="300" t="s">
        <v>256</v>
      </c>
      <c r="S35" s="301"/>
      <c r="T35" s="298"/>
    </row>
    <row r="36" spans="2:22" ht="15.75" customHeight="1" x14ac:dyDescent="0.3">
      <c r="B36" s="188" t="s">
        <v>255</v>
      </c>
      <c r="C36" s="190" t="s">
        <v>2</v>
      </c>
      <c r="D36" s="190"/>
      <c r="E36" s="190"/>
      <c r="F36" s="570" t="s">
        <v>34</v>
      </c>
      <c r="G36" s="190" t="s">
        <v>35</v>
      </c>
      <c r="H36" s="190"/>
      <c r="I36" s="190"/>
      <c r="J36" s="190"/>
      <c r="K36" s="190"/>
      <c r="L36" s="190"/>
      <c r="M36" s="190" t="s">
        <v>36</v>
      </c>
      <c r="N36" s="190" t="s">
        <v>37</v>
      </c>
      <c r="O36" s="191"/>
      <c r="P36" s="191"/>
      <c r="Q36" s="191"/>
      <c r="R36" s="192" t="s">
        <v>81</v>
      </c>
      <c r="S36" s="193"/>
      <c r="T36" s="299"/>
    </row>
    <row r="37" spans="2:22" ht="15.75" customHeight="1" x14ac:dyDescent="0.3">
      <c r="B37" s="194"/>
      <c r="C37" s="146"/>
      <c r="D37" s="146"/>
      <c r="E37" s="146"/>
      <c r="F37" s="571"/>
      <c r="G37" s="146"/>
      <c r="H37" s="146"/>
      <c r="I37" s="146"/>
      <c r="J37" s="146"/>
      <c r="K37" s="146"/>
      <c r="L37" s="146"/>
      <c r="M37" s="146"/>
      <c r="N37" s="146"/>
      <c r="O37" s="136"/>
      <c r="P37" s="136"/>
      <c r="Q37" s="136"/>
      <c r="R37" s="300"/>
      <c r="S37" s="301"/>
      <c r="T37" s="301"/>
    </row>
    <row r="38" spans="2:22" ht="15.75" customHeight="1" x14ac:dyDescent="0.3">
      <c r="B38" s="194"/>
      <c r="C38" s="146"/>
      <c r="D38" s="146"/>
      <c r="E38" s="146"/>
      <c r="F38" s="571"/>
      <c r="G38" s="146"/>
      <c r="H38" s="146"/>
      <c r="I38" s="146"/>
      <c r="J38" s="146"/>
      <c r="K38" s="146"/>
      <c r="L38" s="146"/>
      <c r="M38" s="146"/>
      <c r="N38" s="146"/>
      <c r="O38" s="136"/>
      <c r="P38" s="136"/>
      <c r="Q38" s="136"/>
    </row>
    <row r="39" spans="2:22" ht="15.75" customHeight="1" x14ac:dyDescent="0.3">
      <c r="B39" s="194"/>
      <c r="C39" s="146"/>
      <c r="D39" s="146"/>
      <c r="E39" s="146"/>
      <c r="F39" s="571"/>
      <c r="G39" s="146"/>
      <c r="H39" s="146"/>
      <c r="I39" s="146"/>
      <c r="J39" s="146"/>
      <c r="K39" s="146"/>
      <c r="L39" s="146"/>
      <c r="M39" s="146"/>
      <c r="N39" s="146"/>
      <c r="O39" s="136"/>
      <c r="P39" s="136"/>
      <c r="Q39" s="136"/>
    </row>
    <row r="40" spans="2:22" ht="15.75" customHeight="1" x14ac:dyDescent="0.3">
      <c r="B40" s="194"/>
      <c r="C40" s="146"/>
      <c r="D40" s="146"/>
      <c r="E40" s="146"/>
      <c r="F40" s="571"/>
      <c r="G40" s="146"/>
      <c r="H40" s="146"/>
      <c r="I40" s="146"/>
      <c r="J40" s="146"/>
      <c r="K40" s="146"/>
      <c r="L40" s="146"/>
      <c r="M40" s="146"/>
      <c r="N40" s="146"/>
      <c r="O40" s="136"/>
      <c r="P40" s="136"/>
      <c r="Q40" s="136"/>
    </row>
    <row r="41" spans="2:22" ht="15.75" customHeight="1" x14ac:dyDescent="0.3">
      <c r="B41" s="194"/>
      <c r="C41" s="514"/>
      <c r="D41" s="514"/>
      <c r="E41" s="514"/>
      <c r="F41" s="571"/>
      <c r="G41" s="514"/>
      <c r="H41" s="514"/>
      <c r="I41" s="514"/>
      <c r="J41" s="514"/>
      <c r="K41" s="514"/>
      <c r="L41" s="514"/>
      <c r="M41" s="514"/>
      <c r="N41" s="514"/>
      <c r="O41" s="136"/>
      <c r="P41" s="136"/>
      <c r="Q41" s="136"/>
    </row>
    <row r="42" spans="2:22" ht="15.75" customHeight="1" x14ac:dyDescent="0.3">
      <c r="B42" s="194"/>
      <c r="C42" s="514"/>
      <c r="D42" s="514"/>
      <c r="E42" s="514"/>
      <c r="F42" s="571"/>
      <c r="G42" s="514"/>
      <c r="H42" s="514"/>
      <c r="I42" s="514"/>
      <c r="J42" s="514"/>
      <c r="K42" s="514"/>
      <c r="L42" s="514"/>
      <c r="M42" s="514"/>
      <c r="N42" s="514"/>
      <c r="O42" s="136"/>
      <c r="P42" s="136"/>
      <c r="Q42" s="136"/>
    </row>
    <row r="43" spans="2:22" ht="15.75" customHeight="1" x14ac:dyDescent="0.3">
      <c r="B43" s="194"/>
      <c r="C43" s="514"/>
      <c r="D43" s="514"/>
      <c r="E43" s="514"/>
      <c r="F43" s="571"/>
      <c r="G43" s="514"/>
      <c r="H43" s="514"/>
      <c r="I43" s="514"/>
      <c r="J43" s="514"/>
      <c r="K43" s="514"/>
      <c r="L43" s="514"/>
      <c r="M43" s="514"/>
      <c r="N43" s="514"/>
      <c r="O43" s="136"/>
      <c r="P43" s="136"/>
      <c r="Q43" s="136"/>
    </row>
    <row r="44" spans="2:22" ht="15.75" customHeight="1" x14ac:dyDescent="0.3">
      <c r="B44" s="194"/>
      <c r="C44" s="514"/>
      <c r="D44" s="514"/>
      <c r="E44" s="514"/>
      <c r="F44" s="571"/>
      <c r="G44" s="514"/>
      <c r="H44" s="514"/>
      <c r="I44" s="514"/>
      <c r="J44" s="514"/>
      <c r="K44" s="514"/>
      <c r="L44" s="514"/>
      <c r="M44" s="514"/>
      <c r="N44" s="514"/>
      <c r="O44" s="136"/>
      <c r="P44" s="136"/>
      <c r="Q44" s="136"/>
    </row>
    <row r="45" spans="2:22" ht="15.75" customHeight="1" x14ac:dyDescent="0.3">
      <c r="B45" s="210"/>
      <c r="C45" s="211"/>
      <c r="D45" s="211"/>
      <c r="E45" s="211"/>
      <c r="F45" s="160"/>
      <c r="G45" s="213"/>
      <c r="H45" s="213"/>
      <c r="I45" s="213"/>
      <c r="J45" s="213"/>
      <c r="K45" s="213"/>
      <c r="L45" s="213"/>
      <c r="M45" s="163"/>
      <c r="N45" s="214"/>
      <c r="O45" s="215"/>
      <c r="P45" s="215"/>
      <c r="Q45" s="215"/>
    </row>
    <row r="46" spans="2:22" ht="15.75" customHeight="1" x14ac:dyDescent="0.3">
      <c r="B46" s="210"/>
      <c r="C46" s="211"/>
      <c r="D46" s="211"/>
      <c r="E46" s="211"/>
      <c r="F46" s="160"/>
      <c r="G46" s="213"/>
      <c r="H46" s="213"/>
      <c r="I46" s="213"/>
      <c r="J46" s="213"/>
      <c r="K46" s="213"/>
      <c r="L46" s="213"/>
      <c r="M46" s="163"/>
      <c r="N46" s="214"/>
      <c r="O46" s="215"/>
      <c r="P46" s="215"/>
      <c r="Q46" s="215"/>
    </row>
    <row r="47" spans="2:22" ht="15.75" customHeight="1" x14ac:dyDescent="0.3">
      <c r="B47" s="210"/>
      <c r="C47" s="211"/>
      <c r="D47" s="211"/>
      <c r="E47" s="211"/>
      <c r="F47" s="160"/>
      <c r="G47" s="213"/>
      <c r="H47" s="213"/>
      <c r="I47" s="213"/>
      <c r="J47" s="213"/>
      <c r="K47" s="213"/>
      <c r="L47" s="213"/>
      <c r="M47" s="163"/>
      <c r="N47" s="214"/>
      <c r="O47" s="215"/>
      <c r="P47" s="215"/>
      <c r="Q47" s="215"/>
    </row>
    <row r="48" spans="2:22" ht="15.75" customHeight="1" x14ac:dyDescent="0.3">
      <c r="B48" s="210"/>
      <c r="C48" s="211"/>
      <c r="D48" s="211"/>
      <c r="E48" s="211"/>
      <c r="F48" s="160"/>
      <c r="G48" s="213"/>
      <c r="H48" s="213"/>
      <c r="I48" s="213"/>
      <c r="J48" s="213"/>
      <c r="K48" s="213"/>
      <c r="L48" s="213"/>
      <c r="M48" s="163"/>
      <c r="N48" s="214"/>
      <c r="O48" s="215"/>
      <c r="P48" s="215"/>
      <c r="Q48" s="215"/>
    </row>
    <row r="49" spans="2:23" ht="15.75" customHeight="1" x14ac:dyDescent="0.3">
      <c r="B49" s="210"/>
      <c r="C49" s="211"/>
      <c r="D49" s="211"/>
      <c r="E49" s="211"/>
      <c r="F49" s="160"/>
      <c r="G49" s="213"/>
      <c r="H49" s="213"/>
      <c r="I49" s="213"/>
      <c r="J49" s="213"/>
      <c r="K49" s="213"/>
      <c r="L49" s="213"/>
      <c r="M49" s="163"/>
      <c r="N49" s="214"/>
      <c r="O49" s="215"/>
      <c r="P49" s="215"/>
      <c r="Q49" s="215"/>
    </row>
    <row r="50" spans="2:23" ht="15.75" customHeight="1" x14ac:dyDescent="0.3">
      <c r="B50" s="210"/>
      <c r="C50" s="211"/>
      <c r="D50" s="211"/>
      <c r="E50" s="211"/>
      <c r="F50" s="160"/>
      <c r="G50" s="213"/>
      <c r="H50" s="213"/>
      <c r="I50" s="213"/>
      <c r="J50" s="213"/>
      <c r="K50" s="213"/>
      <c r="L50" s="213"/>
      <c r="M50" s="163"/>
      <c r="N50" s="214"/>
      <c r="O50" s="215"/>
      <c r="P50" s="215"/>
      <c r="Q50" s="215"/>
    </row>
    <row r="51" spans="2:23" ht="15.75" customHeight="1" x14ac:dyDescent="0.3">
      <c r="B51" s="210"/>
      <c r="C51" s="211"/>
      <c r="D51" s="211"/>
      <c r="E51" s="211"/>
      <c r="F51" s="160"/>
      <c r="G51" s="213"/>
      <c r="H51" s="213"/>
      <c r="I51" s="213"/>
      <c r="J51" s="213"/>
      <c r="K51" s="213"/>
      <c r="L51" s="213"/>
      <c r="M51" s="163"/>
      <c r="N51" s="214"/>
      <c r="O51" s="215"/>
      <c r="P51" s="215"/>
      <c r="Q51" s="215"/>
    </row>
    <row r="52" spans="2:23" ht="15.75" customHeight="1" x14ac:dyDescent="0.3">
      <c r="B52" s="210"/>
      <c r="C52" s="211"/>
      <c r="D52" s="211"/>
      <c r="E52" s="211"/>
      <c r="F52" s="160"/>
      <c r="G52" s="213"/>
      <c r="H52" s="213"/>
      <c r="I52" s="213"/>
      <c r="J52" s="213"/>
      <c r="K52" s="213"/>
      <c r="L52" s="213"/>
      <c r="M52" s="163"/>
      <c r="N52" s="214"/>
      <c r="O52" s="215"/>
      <c r="P52" s="215"/>
      <c r="Q52" s="215"/>
      <c r="R52" s="144"/>
      <c r="S52" s="144"/>
      <c r="T52" s="144"/>
      <c r="U52" s="144"/>
      <c r="V52" s="135" t="s">
        <v>230</v>
      </c>
      <c r="W52" s="171">
        <f>W16</f>
        <v>44335.85</v>
      </c>
    </row>
    <row r="53" spans="2:23" ht="15.75" customHeight="1" x14ac:dyDescent="0.3">
      <c r="B53" s="210"/>
      <c r="C53" s="211"/>
      <c r="D53" s="211"/>
      <c r="E53" s="211"/>
      <c r="F53" s="160"/>
      <c r="G53" s="213"/>
      <c r="H53" s="213"/>
      <c r="I53" s="213"/>
      <c r="J53" s="213"/>
      <c r="K53" s="213"/>
      <c r="L53" s="213"/>
      <c r="M53" s="163"/>
      <c r="N53" s="214"/>
      <c r="O53" s="215"/>
      <c r="P53" s="215"/>
      <c r="Q53" s="215"/>
      <c r="R53" s="144"/>
      <c r="S53" s="144"/>
      <c r="T53" s="144"/>
      <c r="U53" s="144"/>
    </row>
    <row r="54" spans="2:23" ht="15.75" customHeight="1" x14ac:dyDescent="0.3">
      <c r="B54" s="235"/>
      <c r="C54" s="230"/>
      <c r="D54" s="230"/>
      <c r="E54" s="230"/>
      <c r="F54" s="160"/>
      <c r="G54" s="213"/>
      <c r="H54" s="236"/>
      <c r="I54" s="236"/>
      <c r="J54" s="236"/>
      <c r="K54" s="236"/>
      <c r="L54" s="236"/>
      <c r="M54" s="232"/>
      <c r="N54" s="209"/>
      <c r="O54" s="237"/>
      <c r="P54" s="165"/>
      <c r="Q54" s="147"/>
      <c r="R54" s="144"/>
      <c r="S54" s="144"/>
      <c r="T54" s="165"/>
      <c r="U54" s="144"/>
    </row>
    <row r="55" spans="2:23" ht="15.75" customHeight="1" x14ac:dyDescent="0.3">
      <c r="B55" s="235"/>
      <c r="C55" s="230"/>
      <c r="D55" s="230"/>
      <c r="E55" s="230"/>
      <c r="F55" s="160"/>
      <c r="G55" s="213"/>
      <c r="H55" s="236"/>
      <c r="I55" s="236"/>
      <c r="J55" s="236"/>
      <c r="K55" s="236"/>
      <c r="L55" s="236"/>
      <c r="M55" s="238"/>
      <c r="N55" s="214"/>
      <c r="O55" s="237"/>
      <c r="P55" s="243"/>
      <c r="Q55" s="147"/>
      <c r="R55" s="144"/>
      <c r="S55" s="144"/>
      <c r="T55" s="144"/>
      <c r="U55" s="144"/>
    </row>
    <row r="56" spans="2:23" ht="15.75" customHeight="1" x14ac:dyDescent="0.3">
      <c r="P56" s="144"/>
      <c r="Q56" s="144"/>
      <c r="R56" s="144"/>
      <c r="S56" s="144"/>
      <c r="T56" s="144"/>
      <c r="U56" s="144"/>
    </row>
    <row r="57" spans="2:23" ht="15.75" customHeight="1" x14ac:dyDescent="0.3">
      <c r="F57" s="145"/>
      <c r="G57" s="239"/>
      <c r="H57" s="240"/>
      <c r="I57" s="240"/>
      <c r="J57" s="240"/>
      <c r="K57" s="240"/>
      <c r="L57" s="240"/>
    </row>
    <row r="58" spans="2:23" ht="15.75" customHeight="1" x14ac:dyDescent="0.3"/>
    <row r="59" spans="2:23" ht="15.75" customHeight="1" x14ac:dyDescent="0.3"/>
    <row r="60" spans="2:23" ht="15.75" customHeight="1" x14ac:dyDescent="0.3"/>
    <row r="61" spans="2:23" ht="15.75" customHeight="1" x14ac:dyDescent="0.3"/>
    <row r="62" spans="2:23" ht="15.75" customHeight="1" x14ac:dyDescent="0.3"/>
    <row r="63" spans="2:23" ht="15.75" customHeight="1" x14ac:dyDescent="0.3"/>
    <row r="64" spans="2:23" ht="15.75" customHeight="1" x14ac:dyDescent="0.3"/>
    <row r="65" ht="15.75" customHeight="1" x14ac:dyDescent="0.3"/>
    <row r="66" ht="15.75" customHeight="1" x14ac:dyDescent="0.3"/>
    <row r="67" ht="15.75" customHeight="1" x14ac:dyDescent="0.3"/>
  </sheetData>
  <mergeCells count="7">
    <mergeCell ref="U4:W4"/>
    <mergeCell ref="U5:W5"/>
    <mergeCell ref="B32:I32"/>
    <mergeCell ref="B25:G25"/>
    <mergeCell ref="B24:G24"/>
    <mergeCell ref="B20:G20"/>
    <mergeCell ref="B22:G22"/>
  </mergeCells>
  <conditionalFormatting sqref="R7:S7 N7:P7 U7:X7 U9:X15 J9:P15 R9:S15 A9:G15">
    <cfRule type="expression" dxfId="73" priority="8">
      <formula>MOD(ROW(),2)=0</formula>
    </cfRule>
  </conditionalFormatting>
  <conditionalFormatting sqref="H9:I15">
    <cfRule type="expression" dxfId="72" priority="7">
      <formula>MOD(ROW(),2)=0</formula>
    </cfRule>
  </conditionalFormatting>
  <conditionalFormatting sqref="A8:G8 R8:S8 J8:P8 U8:X8">
    <cfRule type="expression" dxfId="71" priority="6">
      <formula>MOD(ROW(),2)=0</formula>
    </cfRule>
  </conditionalFormatting>
  <conditionalFormatting sqref="H8:I8">
    <cfRule type="expression" dxfId="70" priority="5">
      <formula>MOD(ROW(),2)=0</formula>
    </cfRule>
  </conditionalFormatting>
  <conditionalFormatting sqref="F7">
    <cfRule type="expression" dxfId="69" priority="1">
      <formula>MOD(ROW(),2)=0</formula>
    </cfRule>
  </conditionalFormatting>
  <conditionalFormatting sqref="A7">
    <cfRule type="expression" dxfId="68" priority="4">
      <formula>MOD(ROW(),2)=0</formula>
    </cfRule>
  </conditionalFormatting>
  <conditionalFormatting sqref="B7:E7 J7:M7 G7">
    <cfRule type="expression" dxfId="67" priority="3">
      <formula>MOD(ROW(),2)=0</formula>
    </cfRule>
  </conditionalFormatting>
  <conditionalFormatting sqref="H7:I7">
    <cfRule type="expression" dxfId="66" priority="2">
      <formula>MOD(ROW(),2)=0</formula>
    </cfRule>
  </conditionalFormatting>
  <hyperlinks>
    <hyperlink ref="B25" r:id="rId1" xr:uid="{00000000-0004-0000-2400-000000000000}"/>
  </hyperlinks>
  <printOptions horizontalCentered="1" gridLines="1"/>
  <pageMargins left="0" right="0" top="0.75" bottom="0.75" header="0.3" footer="0.3"/>
  <pageSetup scale="50" orientation="landscape" horizontalDpi="1200" verticalDpi="1200"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CCFFCC"/>
    <pageSetUpPr fitToPage="1"/>
  </sheetPr>
  <dimension ref="A1:Z67"/>
  <sheetViews>
    <sheetView showGridLines="0" zoomScale="80" zoomScaleNormal="80" workbookViewId="0">
      <pane xSplit="2" ySplit="6" topLeftCell="I7" activePane="bottomRight" state="frozen"/>
      <selection pane="topRight" activeCell="C1" sqref="C1"/>
      <selection pane="bottomLeft" activeCell="A7" sqref="A7"/>
      <selection pane="bottomRight" activeCell="U28" sqref="U28"/>
    </sheetView>
  </sheetViews>
  <sheetFormatPr defaultColWidth="9.109375" defaultRowHeight="14.4" x14ac:dyDescent="0.3"/>
  <cols>
    <col min="1" max="1" width="7.88671875" style="135" customWidth="1"/>
    <col min="2" max="2" width="64.5546875" style="135" customWidth="1"/>
    <col min="3" max="3" width="48.5546875" style="135" bestFit="1" customWidth="1"/>
    <col min="4" max="4" width="14.33203125" style="135" bestFit="1" customWidth="1"/>
    <col min="5" max="5" width="13.6640625" style="135" customWidth="1"/>
    <col min="6" max="6" width="19" style="135" bestFit="1" customWidth="1"/>
    <col min="7" max="7" width="22.6640625" style="137" customWidth="1"/>
    <col min="8" max="8" width="11.33203125" style="135" customWidth="1"/>
    <col min="9" max="9" width="12.88671875" style="135" customWidth="1"/>
    <col min="10" max="10" width="13.44140625" style="135" customWidth="1"/>
    <col min="11" max="11" width="15.6640625" style="135" customWidth="1"/>
    <col min="12" max="12" width="15.88671875" style="135" bestFit="1" customWidth="1"/>
    <col min="13" max="13" width="20.44140625" style="135" customWidth="1"/>
    <col min="14" max="14" width="16" style="135" bestFit="1" customWidth="1"/>
    <col min="15" max="15" width="13.6640625" style="135" customWidth="1"/>
    <col min="16" max="16" width="14.5546875" style="135" customWidth="1"/>
    <col min="17" max="17" width="3.6640625" style="135" customWidth="1"/>
    <col min="18" max="18" width="16.6640625" style="135" customWidth="1"/>
    <col min="19" max="19" width="16.44140625" style="135" customWidth="1"/>
    <col min="20" max="20" width="3.6640625" style="141" customWidth="1"/>
    <col min="21" max="21" width="15.44140625" style="135" customWidth="1"/>
    <col min="22" max="22" width="15" style="135" bestFit="1" customWidth="1"/>
    <col min="23" max="23" width="15.44140625" style="135" customWidth="1"/>
    <col min="24" max="24" width="14.33203125" style="135" customWidth="1"/>
    <col min="25" max="25" width="16" style="135" bestFit="1" customWidth="1"/>
    <col min="26" max="16384" width="9.109375" style="135"/>
  </cols>
  <sheetData>
    <row r="1" spans="1:26" ht="15.75" customHeight="1" x14ac:dyDescent="0.3">
      <c r="A1" s="132" t="s">
        <v>86</v>
      </c>
    </row>
    <row r="2" spans="1:26" ht="15.75" customHeight="1" x14ac:dyDescent="0.3">
      <c r="A2" s="138" t="str">
        <f>'#4041 Somerset Acad Boca Middle'!A2</f>
        <v>Federal Grant Allocations/Reimbursements as of: 03/31/2024</v>
      </c>
      <c r="B2" s="199"/>
      <c r="N2" s="140"/>
      <c r="O2" s="140"/>
      <c r="Q2" s="141"/>
      <c r="R2" s="141"/>
      <c r="S2" s="141"/>
    </row>
    <row r="3" spans="1:26" ht="15.75" customHeight="1" x14ac:dyDescent="0.3">
      <c r="A3" s="142" t="s">
        <v>87</v>
      </c>
      <c r="B3" s="132"/>
      <c r="D3" s="132"/>
      <c r="E3" s="132"/>
      <c r="F3" s="132"/>
      <c r="Q3" s="141"/>
      <c r="R3" s="141"/>
      <c r="S3" s="141"/>
      <c r="U3" s="136"/>
      <c r="V3" s="143"/>
    </row>
    <row r="4" spans="1:26" ht="15.75" customHeight="1" x14ac:dyDescent="0.3">
      <c r="A4" s="132" t="s">
        <v>143</v>
      </c>
      <c r="N4" s="145"/>
      <c r="O4" s="145"/>
      <c r="P4" s="145"/>
      <c r="Q4" s="146"/>
      <c r="R4" s="141"/>
      <c r="S4" s="141"/>
      <c r="T4" s="146"/>
      <c r="U4" s="594" t="s">
        <v>263</v>
      </c>
      <c r="V4" s="594"/>
      <c r="W4" s="594"/>
      <c r="X4" s="148"/>
      <c r="Y4" s="147"/>
    </row>
    <row r="5" spans="1:26" ht="15" thickBot="1" x14ac:dyDescent="0.35">
      <c r="H5" s="148"/>
      <c r="I5" s="148"/>
      <c r="N5" s="145"/>
      <c r="O5" s="145"/>
      <c r="P5" s="145"/>
      <c r="Q5" s="146"/>
      <c r="R5" s="150"/>
      <c r="S5" s="150"/>
      <c r="T5" s="146"/>
      <c r="U5" s="597"/>
      <c r="V5" s="597"/>
      <c r="W5" s="597"/>
      <c r="X5" s="146"/>
      <c r="Y5" s="151"/>
    </row>
    <row r="6" spans="1:26" s="202" customFormat="1" ht="85.5" customHeight="1"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201"/>
      <c r="R6" s="154" t="s">
        <v>264</v>
      </c>
      <c r="S6" s="155" t="s">
        <v>265</v>
      </c>
      <c r="T6" s="201"/>
      <c r="U6" s="345" t="s">
        <v>223</v>
      </c>
      <c r="V6" s="346" t="s">
        <v>251</v>
      </c>
      <c r="W6" s="347" t="s">
        <v>252</v>
      </c>
      <c r="X6" s="388" t="s">
        <v>250</v>
      </c>
      <c r="Y6" s="159" t="str">
        <f>'#4041 Somerset Acad Boca Middle'!X6</f>
        <v>Available Budget as of 03/31/2024</v>
      </c>
    </row>
    <row r="7" spans="1:26" ht="15.75" customHeight="1" x14ac:dyDescent="0.3">
      <c r="A7" s="137">
        <v>4201</v>
      </c>
      <c r="B7" s="135" t="s">
        <v>243</v>
      </c>
      <c r="C7" s="371" t="s">
        <v>95</v>
      </c>
      <c r="D7" s="182" t="s">
        <v>273</v>
      </c>
      <c r="E7" s="182" t="s">
        <v>266</v>
      </c>
      <c r="F7" s="144" t="s">
        <v>267</v>
      </c>
      <c r="G7" s="235" t="s">
        <v>7</v>
      </c>
      <c r="H7" s="296">
        <v>2.3E-2</v>
      </c>
      <c r="I7" s="296">
        <v>0.1265</v>
      </c>
      <c r="J7" s="169">
        <v>45473</v>
      </c>
      <c r="K7" s="169">
        <v>45474</v>
      </c>
      <c r="L7" s="169">
        <v>45108</v>
      </c>
      <c r="M7" s="137" t="s">
        <v>268</v>
      </c>
      <c r="N7" s="389">
        <v>241832</v>
      </c>
      <c r="O7" s="390">
        <v>0</v>
      </c>
      <c r="P7" s="377">
        <f t="shared" ref="P7:P19" si="0">N7+O7</f>
        <v>241832</v>
      </c>
      <c r="Q7" s="421"/>
      <c r="R7" s="389">
        <v>0</v>
      </c>
      <c r="S7" s="377">
        <f>P7-R7</f>
        <v>241832</v>
      </c>
      <c r="T7" s="175"/>
      <c r="U7" s="375">
        <v>103853.12</v>
      </c>
      <c r="V7" s="376">
        <v>0</v>
      </c>
      <c r="W7" s="376">
        <f>U7+V7</f>
        <v>103853.12</v>
      </c>
      <c r="X7" s="474">
        <v>0</v>
      </c>
      <c r="Y7" s="465">
        <f>S7-W7</f>
        <v>137978.88</v>
      </c>
    </row>
    <row r="8" spans="1:26" ht="15.75" customHeight="1" x14ac:dyDescent="0.3">
      <c r="A8" s="160">
        <v>4228</v>
      </c>
      <c r="B8" s="135" t="s">
        <v>353</v>
      </c>
      <c r="C8" s="563" t="s">
        <v>354</v>
      </c>
      <c r="D8" s="137" t="s">
        <v>355</v>
      </c>
      <c r="E8" s="137" t="s">
        <v>342</v>
      </c>
      <c r="F8" s="568" t="s">
        <v>356</v>
      </c>
      <c r="G8" s="235" t="s">
        <v>7</v>
      </c>
      <c r="H8" s="296">
        <v>2.3E-2</v>
      </c>
      <c r="I8" s="296">
        <v>0.1265</v>
      </c>
      <c r="J8" s="169">
        <v>45565</v>
      </c>
      <c r="K8" s="169">
        <v>45566</v>
      </c>
      <c r="L8" s="169">
        <v>45314</v>
      </c>
      <c r="M8" s="137" t="s">
        <v>357</v>
      </c>
      <c r="N8" s="392">
        <v>31524.12</v>
      </c>
      <c r="O8" s="393"/>
      <c r="P8" s="365">
        <f>N8+O8</f>
        <v>31524.12</v>
      </c>
      <c r="Q8" s="421"/>
      <c r="R8" s="519"/>
      <c r="S8" s="365">
        <f>P8-R8</f>
        <v>31524.12</v>
      </c>
      <c r="T8" s="175"/>
      <c r="U8" s="508"/>
      <c r="V8" s="364"/>
      <c r="W8" s="364"/>
      <c r="X8" s="452"/>
      <c r="Y8" s="428">
        <f>S8-W8</f>
        <v>31524.12</v>
      </c>
    </row>
    <row r="9" spans="1:26" ht="15.75" customHeight="1" x14ac:dyDescent="0.3">
      <c r="A9" s="160">
        <v>4253</v>
      </c>
      <c r="B9" s="135" t="s">
        <v>114</v>
      </c>
      <c r="C9" s="572" t="s">
        <v>344</v>
      </c>
      <c r="D9" s="137" t="s">
        <v>347</v>
      </c>
      <c r="E9" s="137" t="s">
        <v>345</v>
      </c>
      <c r="F9" s="568" t="s">
        <v>346</v>
      </c>
      <c r="G9" s="235" t="s">
        <v>7</v>
      </c>
      <c r="H9" s="296">
        <v>2.3E-2</v>
      </c>
      <c r="I9" s="296">
        <v>0.1265</v>
      </c>
      <c r="J9" s="169">
        <v>45473</v>
      </c>
      <c r="K9" s="169">
        <v>45474</v>
      </c>
      <c r="L9" s="169">
        <v>45108</v>
      </c>
      <c r="M9" s="137" t="s">
        <v>268</v>
      </c>
      <c r="N9" s="392">
        <v>19276.37</v>
      </c>
      <c r="O9" s="393"/>
      <c r="P9" s="365">
        <f>N9+O9</f>
        <v>19276.37</v>
      </c>
      <c r="Q9" s="421"/>
      <c r="R9" s="519"/>
      <c r="S9" s="365">
        <f>P9-R9</f>
        <v>19276.37</v>
      </c>
      <c r="T9" s="175"/>
      <c r="U9" s="508"/>
      <c r="V9" s="364"/>
      <c r="W9" s="364"/>
      <c r="X9" s="452"/>
      <c r="Y9" s="428">
        <f>S9-W9</f>
        <v>19276.37</v>
      </c>
    </row>
    <row r="10" spans="1:26" ht="15.75" customHeight="1" x14ac:dyDescent="0.3">
      <c r="A10" s="137">
        <v>4423</v>
      </c>
      <c r="B10" s="135" t="s">
        <v>193</v>
      </c>
      <c r="C10" s="289" t="s">
        <v>232</v>
      </c>
      <c r="D10" s="137" t="s">
        <v>175</v>
      </c>
      <c r="E10" s="137" t="s">
        <v>211</v>
      </c>
      <c r="F10" s="144" t="s">
        <v>184</v>
      </c>
      <c r="G10" s="235" t="s">
        <v>7</v>
      </c>
      <c r="H10" s="296">
        <v>0.05</v>
      </c>
      <c r="I10" s="296">
        <v>0.1265</v>
      </c>
      <c r="J10" s="169">
        <v>45199</v>
      </c>
      <c r="K10" s="169">
        <v>45199</v>
      </c>
      <c r="L10" s="169">
        <v>44201</v>
      </c>
      <c r="M10" s="137" t="s">
        <v>180</v>
      </c>
      <c r="N10" s="363">
        <v>162673.35999999999</v>
      </c>
      <c r="O10" s="364">
        <v>0</v>
      </c>
      <c r="P10" s="365">
        <f t="shared" si="0"/>
        <v>162673.35999999999</v>
      </c>
      <c r="Q10" s="130"/>
      <c r="R10" s="378">
        <v>146380.91</v>
      </c>
      <c r="S10" s="365">
        <f t="shared" ref="S10:S20" si="1">P10-R10</f>
        <v>16292.449999999983</v>
      </c>
      <c r="T10" s="175"/>
      <c r="U10" s="378">
        <v>16292.45</v>
      </c>
      <c r="V10" s="364">
        <v>0</v>
      </c>
      <c r="W10" s="364">
        <f t="shared" ref="W10:W20" si="2">U10+V10</f>
        <v>16292.45</v>
      </c>
      <c r="X10" s="452">
        <v>0</v>
      </c>
      <c r="Y10" s="428">
        <v>0</v>
      </c>
      <c r="Z10" s="135" t="s">
        <v>326</v>
      </c>
    </row>
    <row r="11" spans="1:26" ht="15.75" customHeight="1" x14ac:dyDescent="0.3">
      <c r="A11" s="137">
        <v>4426</v>
      </c>
      <c r="B11" s="135" t="s">
        <v>240</v>
      </c>
      <c r="C11" s="289" t="s">
        <v>232</v>
      </c>
      <c r="D11" s="137" t="s">
        <v>175</v>
      </c>
      <c r="E11" s="137" t="s">
        <v>217</v>
      </c>
      <c r="F11" s="135" t="s">
        <v>176</v>
      </c>
      <c r="G11" s="235" t="s">
        <v>7</v>
      </c>
      <c r="H11" s="296">
        <v>0.05</v>
      </c>
      <c r="I11" s="296">
        <v>0.1265</v>
      </c>
      <c r="J11" s="169">
        <v>45199</v>
      </c>
      <c r="K11" s="169">
        <v>45199</v>
      </c>
      <c r="L11" s="169">
        <v>44201</v>
      </c>
      <c r="M11" s="137" t="s">
        <v>178</v>
      </c>
      <c r="N11" s="363">
        <v>301125.75</v>
      </c>
      <c r="O11" s="364">
        <v>0</v>
      </c>
      <c r="P11" s="365">
        <f t="shared" si="0"/>
        <v>301125.75</v>
      </c>
      <c r="Q11" s="130"/>
      <c r="R11" s="378">
        <v>154794.59</v>
      </c>
      <c r="S11" s="365">
        <f t="shared" si="1"/>
        <v>146331.16</v>
      </c>
      <c r="T11" s="175"/>
      <c r="U11" s="378">
        <v>118213.41</v>
      </c>
      <c r="V11" s="364">
        <v>0</v>
      </c>
      <c r="W11" s="364">
        <f t="shared" si="2"/>
        <v>118213.41</v>
      </c>
      <c r="X11" s="452">
        <v>0</v>
      </c>
      <c r="Y11" s="428">
        <v>0</v>
      </c>
      <c r="Z11" s="135" t="s">
        <v>326</v>
      </c>
    </row>
    <row r="12" spans="1:26" ht="15.75" customHeight="1" x14ac:dyDescent="0.3">
      <c r="A12" s="137">
        <v>4427</v>
      </c>
      <c r="B12" s="135" t="s">
        <v>181</v>
      </c>
      <c r="C12" s="289" t="s">
        <v>232</v>
      </c>
      <c r="D12" s="137" t="s">
        <v>175</v>
      </c>
      <c r="E12" s="137" t="s">
        <v>216</v>
      </c>
      <c r="F12" s="135" t="s">
        <v>183</v>
      </c>
      <c r="G12" s="235" t="s">
        <v>7</v>
      </c>
      <c r="H12" s="296">
        <v>0.05</v>
      </c>
      <c r="I12" s="296">
        <v>0.1265</v>
      </c>
      <c r="J12" s="169">
        <v>45199</v>
      </c>
      <c r="K12" s="169">
        <v>45199</v>
      </c>
      <c r="L12" s="169">
        <v>44201</v>
      </c>
      <c r="M12" s="137" t="s">
        <v>179</v>
      </c>
      <c r="N12" s="363">
        <v>34367.61</v>
      </c>
      <c r="O12" s="364">
        <v>0</v>
      </c>
      <c r="P12" s="365">
        <f t="shared" si="0"/>
        <v>34367.61</v>
      </c>
      <c r="Q12" s="130"/>
      <c r="R12" s="378">
        <f>4313.4+10264.1</f>
        <v>14577.5</v>
      </c>
      <c r="S12" s="365">
        <f t="shared" si="1"/>
        <v>19790.11</v>
      </c>
      <c r="T12" s="175"/>
      <c r="U12" s="378">
        <v>19790.11</v>
      </c>
      <c r="V12" s="364">
        <v>0</v>
      </c>
      <c r="W12" s="364">
        <f t="shared" si="2"/>
        <v>19790.11</v>
      </c>
      <c r="X12" s="452">
        <v>0</v>
      </c>
      <c r="Y12" s="428">
        <f t="shared" ref="Y12:Y19" si="3">S12-W12</f>
        <v>0</v>
      </c>
      <c r="Z12" s="135" t="s">
        <v>326</v>
      </c>
    </row>
    <row r="13" spans="1:26" ht="15.75" customHeight="1" x14ac:dyDescent="0.3">
      <c r="A13" s="137">
        <v>4428</v>
      </c>
      <c r="B13" s="135" t="s">
        <v>191</v>
      </c>
      <c r="C13" s="289" t="s">
        <v>232</v>
      </c>
      <c r="D13" s="137" t="s">
        <v>175</v>
      </c>
      <c r="E13" s="137" t="s">
        <v>210</v>
      </c>
      <c r="F13" s="135" t="s">
        <v>192</v>
      </c>
      <c r="G13" s="235" t="s">
        <v>7</v>
      </c>
      <c r="H13" s="296">
        <v>0.05</v>
      </c>
      <c r="I13" s="296">
        <v>0.1265</v>
      </c>
      <c r="J13" s="169">
        <v>45199</v>
      </c>
      <c r="K13" s="169">
        <v>45199</v>
      </c>
      <c r="L13" s="169">
        <v>44201</v>
      </c>
      <c r="M13" s="137" t="s">
        <v>201</v>
      </c>
      <c r="N13" s="363">
        <v>22280.42</v>
      </c>
      <c r="O13" s="364">
        <v>0</v>
      </c>
      <c r="P13" s="365">
        <f t="shared" si="0"/>
        <v>22280.42</v>
      </c>
      <c r="Q13" s="130"/>
      <c r="R13" s="378">
        <v>0</v>
      </c>
      <c r="S13" s="365">
        <f t="shared" si="1"/>
        <v>22280.42</v>
      </c>
      <c r="T13" s="175"/>
      <c r="U13" s="378">
        <v>22280.42</v>
      </c>
      <c r="V13" s="364">
        <v>0</v>
      </c>
      <c r="W13" s="364">
        <f t="shared" si="2"/>
        <v>22280.42</v>
      </c>
      <c r="X13" s="452">
        <v>0</v>
      </c>
      <c r="Y13" s="428">
        <f t="shared" si="3"/>
        <v>0</v>
      </c>
      <c r="Z13" s="147" t="s">
        <v>326</v>
      </c>
    </row>
    <row r="14" spans="1:26" ht="15.75" customHeight="1" x14ac:dyDescent="0.3">
      <c r="A14" s="137">
        <v>4429</v>
      </c>
      <c r="B14" s="135" t="s">
        <v>343</v>
      </c>
      <c r="C14" s="289" t="s">
        <v>232</v>
      </c>
      <c r="D14" s="137" t="s">
        <v>175</v>
      </c>
      <c r="E14" s="137" t="s">
        <v>215</v>
      </c>
      <c r="F14" s="135" t="s">
        <v>190</v>
      </c>
      <c r="G14" s="235" t="s">
        <v>7</v>
      </c>
      <c r="H14" s="296">
        <v>0.05</v>
      </c>
      <c r="I14" s="296">
        <v>0.1265</v>
      </c>
      <c r="J14" s="169">
        <v>45199</v>
      </c>
      <c r="K14" s="169">
        <v>45199</v>
      </c>
      <c r="L14" s="169">
        <v>44201</v>
      </c>
      <c r="M14" s="137" t="s">
        <v>200</v>
      </c>
      <c r="N14" s="363">
        <v>2771.15</v>
      </c>
      <c r="O14" s="364">
        <v>0</v>
      </c>
      <c r="P14" s="365">
        <f t="shared" si="0"/>
        <v>2771.15</v>
      </c>
      <c r="Q14" s="130"/>
      <c r="R14" s="378">
        <v>0</v>
      </c>
      <c r="S14" s="365">
        <f t="shared" si="1"/>
        <v>2771.15</v>
      </c>
      <c r="T14" s="175"/>
      <c r="U14" s="378">
        <v>0</v>
      </c>
      <c r="V14" s="364">
        <v>0</v>
      </c>
      <c r="W14" s="364">
        <f t="shared" si="2"/>
        <v>0</v>
      </c>
      <c r="X14" s="452">
        <v>0</v>
      </c>
      <c r="Y14" s="428">
        <v>0</v>
      </c>
      <c r="Z14" s="147" t="s">
        <v>326</v>
      </c>
    </row>
    <row r="15" spans="1:26" ht="15.75" customHeight="1" x14ac:dyDescent="0.3">
      <c r="A15" s="137" t="s">
        <v>313</v>
      </c>
      <c r="B15" s="135" t="s">
        <v>297</v>
      </c>
      <c r="C15" s="526" t="s">
        <v>185</v>
      </c>
      <c r="D15" s="137" t="s">
        <v>186</v>
      </c>
      <c r="E15" s="137" t="s">
        <v>275</v>
      </c>
      <c r="F15" s="135" t="s">
        <v>276</v>
      </c>
      <c r="G15" s="235" t="s">
        <v>7</v>
      </c>
      <c r="H15" s="296">
        <v>0.05</v>
      </c>
      <c r="I15" s="296">
        <v>0.1265</v>
      </c>
      <c r="J15" s="169">
        <v>45565</v>
      </c>
      <c r="K15" s="169">
        <v>45565</v>
      </c>
      <c r="L15" s="169">
        <v>44279</v>
      </c>
      <c r="M15" s="137" t="s">
        <v>188</v>
      </c>
      <c r="N15" s="363">
        <v>294340.21999999997</v>
      </c>
      <c r="O15" s="364">
        <v>46.11</v>
      </c>
      <c r="P15" s="365">
        <f t="shared" si="0"/>
        <v>294386.32999999996</v>
      </c>
      <c r="Q15" s="527"/>
      <c r="R15" s="378"/>
      <c r="S15" s="365">
        <f t="shared" si="1"/>
        <v>294386.32999999996</v>
      </c>
      <c r="T15" s="175"/>
      <c r="U15" s="378"/>
      <c r="V15" s="364"/>
      <c r="W15" s="364">
        <f t="shared" si="2"/>
        <v>0</v>
      </c>
      <c r="X15" s="452"/>
      <c r="Y15" s="428">
        <f t="shared" si="3"/>
        <v>294386.32999999996</v>
      </c>
    </row>
    <row r="16" spans="1:26" ht="15.75" customHeight="1" x14ac:dyDescent="0.3">
      <c r="A16" s="137" t="s">
        <v>305</v>
      </c>
      <c r="B16" s="135" t="s">
        <v>299</v>
      </c>
      <c r="C16" s="526" t="s">
        <v>185</v>
      </c>
      <c r="D16" s="137" t="s">
        <v>186</v>
      </c>
      <c r="E16" s="137" t="s">
        <v>279</v>
      </c>
      <c r="F16" s="135" t="s">
        <v>278</v>
      </c>
      <c r="G16" s="235" t="s">
        <v>7</v>
      </c>
      <c r="H16" s="296">
        <v>0.05</v>
      </c>
      <c r="I16" s="296">
        <v>0.1265</v>
      </c>
      <c r="J16" s="169">
        <v>45565</v>
      </c>
      <c r="K16" s="169">
        <v>45565</v>
      </c>
      <c r="L16" s="169">
        <v>44279</v>
      </c>
      <c r="M16" s="137" t="s">
        <v>280</v>
      </c>
      <c r="N16" s="363">
        <v>7242.55</v>
      </c>
      <c r="O16" s="364"/>
      <c r="P16" s="365">
        <f t="shared" si="0"/>
        <v>7242.55</v>
      </c>
      <c r="Q16" s="527"/>
      <c r="R16" s="378"/>
      <c r="S16" s="365">
        <f t="shared" si="1"/>
        <v>7242.55</v>
      </c>
      <c r="T16" s="175"/>
      <c r="U16" s="378"/>
      <c r="V16" s="364"/>
      <c r="W16" s="364">
        <f t="shared" si="2"/>
        <v>0</v>
      </c>
      <c r="X16" s="452"/>
      <c r="Y16" s="428">
        <f t="shared" si="3"/>
        <v>7242.55</v>
      </c>
    </row>
    <row r="17" spans="1:26" ht="15.75" customHeight="1" x14ac:dyDescent="0.3">
      <c r="A17" s="137" t="s">
        <v>306</v>
      </c>
      <c r="B17" s="135" t="s">
        <v>212</v>
      </c>
      <c r="C17" s="526" t="s">
        <v>185</v>
      </c>
      <c r="D17" s="137" t="s">
        <v>186</v>
      </c>
      <c r="E17" s="137" t="s">
        <v>213</v>
      </c>
      <c r="F17" s="135" t="s">
        <v>187</v>
      </c>
      <c r="G17" s="235" t="s">
        <v>7</v>
      </c>
      <c r="H17" s="296">
        <v>0.05</v>
      </c>
      <c r="I17" s="296">
        <v>0.1265</v>
      </c>
      <c r="J17" s="169">
        <v>45565</v>
      </c>
      <c r="K17" s="169">
        <v>45565</v>
      </c>
      <c r="L17" s="169">
        <v>44279</v>
      </c>
      <c r="M17" s="137" t="s">
        <v>188</v>
      </c>
      <c r="N17" s="363">
        <v>1177360.8700000001</v>
      </c>
      <c r="O17" s="364">
        <v>184.43</v>
      </c>
      <c r="P17" s="365">
        <f t="shared" si="0"/>
        <v>1177545.3</v>
      </c>
      <c r="Q17" s="527"/>
      <c r="R17" s="378"/>
      <c r="S17" s="365">
        <f t="shared" si="1"/>
        <v>1177545.3</v>
      </c>
      <c r="T17" s="175"/>
      <c r="U17" s="378">
        <v>240920.32000000001</v>
      </c>
      <c r="V17" s="364"/>
      <c r="W17" s="364">
        <f t="shared" si="2"/>
        <v>240920.32000000001</v>
      </c>
      <c r="X17" s="452"/>
      <c r="Y17" s="428">
        <f t="shared" si="3"/>
        <v>936624.98</v>
      </c>
    </row>
    <row r="18" spans="1:26" ht="15.75" customHeight="1" x14ac:dyDescent="0.3">
      <c r="A18" s="137" t="s">
        <v>307</v>
      </c>
      <c r="B18" s="135" t="s">
        <v>310</v>
      </c>
      <c r="C18" s="526" t="s">
        <v>185</v>
      </c>
      <c r="D18" s="137" t="s">
        <v>186</v>
      </c>
      <c r="E18" s="137" t="s">
        <v>281</v>
      </c>
      <c r="F18" s="135" t="s">
        <v>282</v>
      </c>
      <c r="G18" s="235" t="s">
        <v>7</v>
      </c>
      <c r="H18" s="296">
        <v>0.05</v>
      </c>
      <c r="I18" s="296">
        <v>0.1265</v>
      </c>
      <c r="J18" s="169">
        <v>45565</v>
      </c>
      <c r="K18" s="169">
        <v>45565</v>
      </c>
      <c r="L18" s="169">
        <v>44279</v>
      </c>
      <c r="M18" s="137" t="s">
        <v>283</v>
      </c>
      <c r="N18" s="363">
        <v>8180.68</v>
      </c>
      <c r="O18" s="364"/>
      <c r="P18" s="365">
        <f t="shared" si="0"/>
        <v>8180.68</v>
      </c>
      <c r="Q18" s="527"/>
      <c r="R18" s="378"/>
      <c r="S18" s="365">
        <f t="shared" si="1"/>
        <v>8180.68</v>
      </c>
      <c r="T18" s="175"/>
      <c r="U18" s="378"/>
      <c r="V18" s="364"/>
      <c r="W18" s="364">
        <f t="shared" si="2"/>
        <v>0</v>
      </c>
      <c r="X18" s="452"/>
      <c r="Y18" s="428">
        <f t="shared" si="3"/>
        <v>8180.68</v>
      </c>
    </row>
    <row r="19" spans="1:26" ht="15.75" customHeight="1" x14ac:dyDescent="0.3">
      <c r="A19" s="137" t="s">
        <v>309</v>
      </c>
      <c r="B19" s="135" t="s">
        <v>312</v>
      </c>
      <c r="C19" s="526" t="s">
        <v>185</v>
      </c>
      <c r="D19" s="137" t="s">
        <v>186</v>
      </c>
      <c r="E19" s="137" t="s">
        <v>287</v>
      </c>
      <c r="F19" s="135" t="s">
        <v>288</v>
      </c>
      <c r="G19" s="235" t="s">
        <v>7</v>
      </c>
      <c r="H19" s="296">
        <v>0.05</v>
      </c>
      <c r="I19" s="296">
        <v>0.1265</v>
      </c>
      <c r="J19" s="169">
        <v>45565</v>
      </c>
      <c r="K19" s="169">
        <v>45565</v>
      </c>
      <c r="L19" s="169">
        <v>44279</v>
      </c>
      <c r="M19" s="137" t="s">
        <v>289</v>
      </c>
      <c r="N19" s="363">
        <v>40451.4</v>
      </c>
      <c r="O19" s="364"/>
      <c r="P19" s="365">
        <f t="shared" si="0"/>
        <v>40451.4</v>
      </c>
      <c r="Q19" s="527"/>
      <c r="R19" s="378"/>
      <c r="S19" s="365">
        <f t="shared" si="1"/>
        <v>40451.4</v>
      </c>
      <c r="T19" s="175"/>
      <c r="U19" s="378"/>
      <c r="V19" s="364"/>
      <c r="W19" s="364"/>
      <c r="X19" s="452"/>
      <c r="Y19" s="428">
        <f t="shared" si="3"/>
        <v>40451.4</v>
      </c>
    </row>
    <row r="20" spans="1:26" ht="15.75" customHeight="1" thickBot="1" x14ac:dyDescent="0.35">
      <c r="A20" s="137">
        <v>4464</v>
      </c>
      <c r="B20" s="135" t="s">
        <v>224</v>
      </c>
      <c r="C20" s="289" t="s">
        <v>235</v>
      </c>
      <c r="D20" s="137" t="s">
        <v>175</v>
      </c>
      <c r="E20" s="137" t="s">
        <v>225</v>
      </c>
      <c r="F20" s="135" t="s">
        <v>226</v>
      </c>
      <c r="G20" s="235" t="s">
        <v>7</v>
      </c>
      <c r="H20" s="296">
        <v>0.05</v>
      </c>
      <c r="I20" s="296">
        <v>0.1265</v>
      </c>
      <c r="J20" s="169">
        <v>45199</v>
      </c>
      <c r="K20" s="169">
        <v>45199</v>
      </c>
      <c r="L20" s="169">
        <v>44201</v>
      </c>
      <c r="M20" s="137" t="s">
        <v>234</v>
      </c>
      <c r="N20" s="489">
        <v>51093.79</v>
      </c>
      <c r="O20" s="490">
        <v>0</v>
      </c>
      <c r="P20" s="491">
        <f>N20+O20</f>
        <v>51093.79</v>
      </c>
      <c r="Q20" s="130"/>
      <c r="R20" s="492">
        <v>0</v>
      </c>
      <c r="S20" s="491">
        <f t="shared" si="1"/>
        <v>51093.79</v>
      </c>
      <c r="T20" s="175"/>
      <c r="U20" s="492">
        <v>0</v>
      </c>
      <c r="V20" s="490">
        <v>0</v>
      </c>
      <c r="W20" s="490">
        <f t="shared" si="2"/>
        <v>0</v>
      </c>
      <c r="X20" s="493">
        <v>0</v>
      </c>
      <c r="Y20" s="494">
        <v>0</v>
      </c>
      <c r="Z20" s="135" t="s">
        <v>326</v>
      </c>
    </row>
    <row r="21" spans="1:26" ht="15.75" customHeight="1" thickBot="1" x14ac:dyDescent="0.35">
      <c r="C21" s="235"/>
      <c r="D21" s="137"/>
      <c r="E21" s="137"/>
      <c r="M21" s="224" t="s">
        <v>38</v>
      </c>
      <c r="N21" s="366">
        <f>SUM(N7:N20)</f>
        <v>2394520.29</v>
      </c>
      <c r="O21" s="367">
        <f>SUM(O7:O20)</f>
        <v>230.54000000000002</v>
      </c>
      <c r="P21" s="368">
        <f>SUM(P7:P20)</f>
        <v>2394750.83</v>
      </c>
      <c r="Q21" s="130"/>
      <c r="R21" s="366">
        <f>SUM(R7:R20)</f>
        <v>315753</v>
      </c>
      <c r="S21" s="385">
        <f>SUM(S7:S20)</f>
        <v>2078997.8299999998</v>
      </c>
      <c r="T21" s="130"/>
      <c r="U21" s="384">
        <f>SUM(U7:U20)</f>
        <v>521349.82999999996</v>
      </c>
      <c r="V21" s="395">
        <f>SUM(V7:V20)</f>
        <v>0</v>
      </c>
      <c r="W21" s="395">
        <f>SUM(W7:W20)</f>
        <v>521349.82999999996</v>
      </c>
      <c r="X21" s="467">
        <f>SUM(X7:X20)</f>
        <v>0</v>
      </c>
      <c r="Y21" s="468">
        <f>SUM(Y7:Y20)</f>
        <v>1475665.3099999998</v>
      </c>
    </row>
    <row r="22" spans="1:26" ht="15.75" customHeight="1" thickTop="1" x14ac:dyDescent="0.3">
      <c r="C22" s="137"/>
      <c r="D22" s="137"/>
      <c r="E22" s="137"/>
      <c r="M22" s="224"/>
      <c r="N22" s="171"/>
      <c r="O22" s="171"/>
      <c r="P22" s="171"/>
      <c r="R22" s="171"/>
      <c r="S22" s="171"/>
      <c r="T22" s="170"/>
    </row>
    <row r="23" spans="1:26" ht="15.75" customHeight="1" x14ac:dyDescent="0.3">
      <c r="B23" s="132" t="s">
        <v>111</v>
      </c>
      <c r="C23" s="182"/>
      <c r="D23" s="182"/>
      <c r="E23" s="182"/>
    </row>
    <row r="24" spans="1:26" ht="15.75" customHeight="1" x14ac:dyDescent="0.3">
      <c r="B24" s="596" t="s">
        <v>253</v>
      </c>
      <c r="C24" s="596"/>
      <c r="D24" s="596"/>
      <c r="E24" s="596"/>
      <c r="F24" s="596"/>
      <c r="G24" s="596"/>
      <c r="M24" s="224"/>
      <c r="N24" s="171"/>
      <c r="O24" s="171"/>
      <c r="P24" s="171"/>
      <c r="R24" s="171"/>
      <c r="S24" s="171"/>
      <c r="T24" s="170"/>
    </row>
    <row r="25" spans="1:26" ht="15.75" customHeight="1" x14ac:dyDescent="0.3">
      <c r="C25" s="182"/>
      <c r="D25" s="182"/>
      <c r="E25" s="182"/>
      <c r="M25" s="224"/>
      <c r="N25" s="171"/>
      <c r="O25" s="171"/>
      <c r="P25" s="171"/>
      <c r="R25" s="171"/>
      <c r="S25" s="130"/>
      <c r="T25" s="175"/>
      <c r="U25" s="130"/>
      <c r="V25" s="130"/>
    </row>
    <row r="26" spans="1:26" ht="15.75" customHeight="1" x14ac:dyDescent="0.3">
      <c r="B26" s="596" t="s">
        <v>115</v>
      </c>
      <c r="C26" s="596"/>
      <c r="D26" s="596"/>
      <c r="E26" s="596"/>
      <c r="F26" s="596"/>
      <c r="G26" s="596"/>
      <c r="M26" s="224"/>
      <c r="N26" s="171"/>
      <c r="O26" s="171"/>
      <c r="P26" s="171"/>
      <c r="R26" s="171"/>
      <c r="S26" s="130"/>
      <c r="T26" s="175"/>
      <c r="U26" s="130"/>
      <c r="V26" s="130"/>
    </row>
    <row r="27" spans="1:26" ht="15.75" customHeight="1" x14ac:dyDescent="0.3">
      <c r="B27" s="176"/>
      <c r="C27" s="176"/>
      <c r="D27" s="176"/>
      <c r="E27" s="176"/>
      <c r="F27" s="176"/>
      <c r="M27" s="224"/>
      <c r="N27" s="171"/>
      <c r="O27" s="171"/>
      <c r="P27" s="171"/>
      <c r="R27" s="171"/>
      <c r="S27" s="130"/>
      <c r="T27" s="175"/>
      <c r="U27" s="130"/>
      <c r="V27" s="130"/>
    </row>
    <row r="28" spans="1:26" ht="15.75" customHeight="1" x14ac:dyDescent="0.3">
      <c r="B28" s="596" t="s">
        <v>136</v>
      </c>
      <c r="C28" s="596"/>
      <c r="D28" s="596"/>
      <c r="E28" s="596"/>
      <c r="F28" s="596"/>
      <c r="G28" s="596"/>
      <c r="M28" s="224"/>
      <c r="N28" s="171"/>
      <c r="O28" s="171"/>
      <c r="P28" s="171"/>
      <c r="R28" s="171"/>
      <c r="S28" s="130"/>
      <c r="T28" s="175"/>
      <c r="U28" s="130"/>
      <c r="V28" s="130"/>
    </row>
    <row r="29" spans="1:26" ht="15.75" customHeight="1" x14ac:dyDescent="0.3">
      <c r="B29" s="609" t="s">
        <v>135</v>
      </c>
      <c r="C29" s="596"/>
      <c r="D29" s="596"/>
      <c r="E29" s="596"/>
      <c r="F29" s="596"/>
      <c r="G29" s="596"/>
      <c r="M29" s="224"/>
      <c r="N29" s="171"/>
      <c r="O29" s="171"/>
      <c r="P29" s="171"/>
      <c r="R29" s="171"/>
      <c r="S29" s="130"/>
      <c r="T29" s="175"/>
      <c r="U29" s="130"/>
      <c r="V29" s="130"/>
    </row>
    <row r="30" spans="1:26" ht="15.75" customHeight="1" x14ac:dyDescent="0.3">
      <c r="B30" s="176"/>
      <c r="C30" s="176"/>
      <c r="D30" s="176"/>
      <c r="E30" s="176"/>
      <c r="F30" s="176"/>
      <c r="M30" s="224"/>
      <c r="N30" s="171"/>
      <c r="O30" s="171"/>
      <c r="P30" s="171"/>
      <c r="R30" s="171"/>
      <c r="S30" s="130"/>
      <c r="T30" s="175"/>
      <c r="U30" s="130"/>
      <c r="V30" s="130"/>
    </row>
    <row r="31" spans="1:26" ht="15.75" customHeight="1" x14ac:dyDescent="0.3">
      <c r="B31" s="131" t="s">
        <v>98</v>
      </c>
      <c r="C31" s="180" t="s">
        <v>101</v>
      </c>
      <c r="D31" s="180" t="s">
        <v>102</v>
      </c>
      <c r="E31" s="180"/>
      <c r="F31" s="176"/>
      <c r="M31" s="224"/>
      <c r="N31" s="171"/>
      <c r="O31" s="171"/>
      <c r="P31" s="171"/>
      <c r="R31" s="171"/>
      <c r="S31" s="130"/>
      <c r="T31" s="175"/>
      <c r="U31" s="130"/>
      <c r="V31" s="130"/>
    </row>
    <row r="32" spans="1:26" ht="15.75" customHeight="1" x14ac:dyDescent="0.3">
      <c r="B32" s="135" t="s">
        <v>99</v>
      </c>
      <c r="C32" s="182" t="s">
        <v>207</v>
      </c>
      <c r="D32" s="182" t="s">
        <v>105</v>
      </c>
      <c r="E32" s="182"/>
      <c r="F32" s="176"/>
      <c r="M32" s="224"/>
      <c r="N32" s="171"/>
      <c r="O32" s="171"/>
      <c r="P32" s="171"/>
      <c r="R32" s="171"/>
      <c r="S32" s="130"/>
      <c r="T32" s="175"/>
      <c r="U32" s="130"/>
      <c r="V32" s="130"/>
    </row>
    <row r="33" spans="2:22" ht="15.75" customHeight="1" x14ac:dyDescent="0.3">
      <c r="B33" s="135" t="s">
        <v>174</v>
      </c>
      <c r="C33" s="182" t="s">
        <v>148</v>
      </c>
      <c r="D33" s="182" t="s">
        <v>149</v>
      </c>
      <c r="E33" s="182"/>
      <c r="M33" s="224"/>
      <c r="N33" s="171"/>
      <c r="O33" s="171"/>
      <c r="P33" s="171"/>
      <c r="R33" s="171"/>
      <c r="S33" s="130"/>
      <c r="T33" s="175"/>
      <c r="U33" s="130"/>
      <c r="V33" s="130"/>
    </row>
    <row r="34" spans="2:22" ht="15.75" customHeight="1" x14ac:dyDescent="0.3">
      <c r="B34" s="135" t="s">
        <v>237</v>
      </c>
      <c r="C34" s="182" t="s">
        <v>205</v>
      </c>
      <c r="D34" s="182" t="s">
        <v>206</v>
      </c>
      <c r="E34" s="182"/>
      <c r="M34" s="224"/>
      <c r="N34" s="171"/>
      <c r="O34" s="171"/>
      <c r="P34" s="171"/>
      <c r="R34" s="171"/>
      <c r="S34" s="171"/>
      <c r="T34" s="170"/>
    </row>
    <row r="35" spans="2:22" ht="15.75" customHeight="1" x14ac:dyDescent="0.3">
      <c r="B35" s="135" t="s">
        <v>238</v>
      </c>
      <c r="C35" s="182" t="s">
        <v>205</v>
      </c>
      <c r="D35" s="182" t="s">
        <v>206</v>
      </c>
      <c r="E35" s="182"/>
      <c r="M35" s="224"/>
      <c r="N35" s="171"/>
      <c r="O35" s="171"/>
      <c r="P35" s="171"/>
      <c r="R35" s="171"/>
      <c r="S35" s="171"/>
      <c r="T35" s="170"/>
    </row>
    <row r="36" spans="2:22" ht="15.75" customHeight="1" x14ac:dyDescent="0.3">
      <c r="C36" s="182"/>
      <c r="D36" s="182"/>
      <c r="E36" s="182"/>
      <c r="M36" s="224"/>
      <c r="N36" s="171"/>
      <c r="O36" s="171"/>
      <c r="P36" s="171"/>
      <c r="R36" s="171"/>
      <c r="S36" s="171"/>
      <c r="T36" s="170"/>
    </row>
    <row r="37" spans="2:22" ht="15.75" customHeight="1" x14ac:dyDescent="0.3">
      <c r="B37" s="592" t="s">
        <v>269</v>
      </c>
      <c r="C37" s="592"/>
      <c r="D37" s="592"/>
      <c r="E37" s="592"/>
      <c r="F37" s="592"/>
      <c r="G37" s="592"/>
      <c r="H37" s="592"/>
      <c r="I37" s="592"/>
      <c r="M37" s="224"/>
      <c r="N37" s="171"/>
      <c r="O37" s="171"/>
      <c r="P37" s="171"/>
      <c r="R37" s="171"/>
      <c r="S37" s="171"/>
      <c r="T37" s="170"/>
    </row>
    <row r="38" spans="2:22" ht="15.75" customHeight="1" x14ac:dyDescent="0.3">
      <c r="B38" s="128" t="s">
        <v>270</v>
      </c>
      <c r="C38" s="182"/>
      <c r="D38" s="182"/>
      <c r="E38" s="182"/>
      <c r="J38" s="141"/>
      <c r="K38" s="141"/>
      <c r="L38" s="141"/>
      <c r="M38" s="141"/>
      <c r="N38" s="141"/>
      <c r="O38" s="141"/>
      <c r="P38" s="141"/>
      <c r="Q38" s="141"/>
      <c r="R38" s="141"/>
      <c r="S38" s="141"/>
    </row>
    <row r="39" spans="2:22" ht="15.75" customHeight="1" x14ac:dyDescent="0.3">
      <c r="B39" s="204"/>
      <c r="C39" s="205"/>
      <c r="D39" s="205"/>
      <c r="E39" s="205"/>
      <c r="F39" s="141"/>
      <c r="G39" s="205"/>
      <c r="H39" s="141"/>
      <c r="I39" s="141"/>
      <c r="J39" s="141"/>
      <c r="K39" s="141"/>
      <c r="L39" s="141"/>
      <c r="M39" s="141"/>
      <c r="N39" s="141"/>
      <c r="O39" s="141"/>
      <c r="P39" s="141"/>
      <c r="Q39" s="141"/>
      <c r="R39" s="141"/>
      <c r="S39" s="141"/>
    </row>
    <row r="40" spans="2:22" ht="15.75" customHeight="1" x14ac:dyDescent="0.3">
      <c r="B40" s="184"/>
      <c r="C40" s="184"/>
      <c r="D40" s="184"/>
      <c r="E40" s="184"/>
      <c r="F40" s="184"/>
      <c r="G40" s="186"/>
      <c r="H40" s="184"/>
      <c r="I40" s="184"/>
      <c r="J40" s="184"/>
      <c r="K40" s="184"/>
      <c r="L40" s="184"/>
      <c r="M40" s="184"/>
      <c r="N40" s="184"/>
      <c r="O40" s="184"/>
      <c r="P40" s="184"/>
      <c r="Q40" s="184"/>
      <c r="R40" s="304" t="s">
        <v>256</v>
      </c>
      <c r="S40" s="184"/>
    </row>
    <row r="41" spans="2:22" ht="15.75" customHeight="1" x14ac:dyDescent="0.3">
      <c r="B41" s="188" t="s">
        <v>255</v>
      </c>
      <c r="C41" s="190" t="s">
        <v>2</v>
      </c>
      <c r="D41" s="190"/>
      <c r="E41" s="190"/>
      <c r="F41" s="190" t="s">
        <v>34</v>
      </c>
      <c r="G41" s="190" t="s">
        <v>35</v>
      </c>
      <c r="H41" s="190"/>
      <c r="I41" s="190"/>
      <c r="J41" s="190"/>
      <c r="K41" s="190"/>
      <c r="L41" s="190"/>
      <c r="M41" s="190" t="s">
        <v>36</v>
      </c>
      <c r="N41" s="190" t="s">
        <v>37</v>
      </c>
      <c r="O41" s="192"/>
      <c r="P41" s="192"/>
      <c r="Q41" s="192"/>
      <c r="R41" s="192" t="s">
        <v>81</v>
      </c>
      <c r="S41" s="192"/>
    </row>
    <row r="42" spans="2:22" ht="15.75" customHeight="1" x14ac:dyDescent="0.3">
      <c r="B42" s="194"/>
      <c r="C42" s="146"/>
      <c r="D42" s="146"/>
      <c r="E42" s="146"/>
      <c r="F42" s="146"/>
      <c r="G42" s="146"/>
      <c r="H42" s="146"/>
      <c r="I42" s="146"/>
      <c r="J42" s="146"/>
      <c r="K42" s="146"/>
      <c r="L42" s="146"/>
      <c r="M42" s="146"/>
      <c r="N42" s="146"/>
      <c r="R42" s="302"/>
    </row>
    <row r="43" spans="2:22" ht="15.75" customHeight="1" x14ac:dyDescent="0.3">
      <c r="B43" s="194"/>
      <c r="C43" s="146"/>
      <c r="D43" s="146"/>
      <c r="E43" s="146"/>
      <c r="F43" s="146"/>
      <c r="G43" s="146"/>
      <c r="H43" s="146"/>
      <c r="I43" s="146"/>
      <c r="J43" s="146"/>
      <c r="K43" s="146"/>
      <c r="L43" s="146"/>
      <c r="M43" s="146"/>
      <c r="N43" s="146"/>
      <c r="R43" s="302"/>
    </row>
    <row r="44" spans="2:22" ht="15.75" customHeight="1" x14ac:dyDescent="0.3">
      <c r="B44" s="194"/>
      <c r="C44" s="146"/>
      <c r="D44" s="146"/>
      <c r="E44" s="146"/>
      <c r="F44" s="146"/>
      <c r="G44" s="146"/>
      <c r="H44" s="146"/>
      <c r="I44" s="146"/>
      <c r="J44" s="146"/>
      <c r="K44" s="146"/>
      <c r="L44" s="146"/>
      <c r="M44" s="146"/>
      <c r="N44" s="146"/>
      <c r="R44" s="302"/>
    </row>
    <row r="45" spans="2:22" ht="15.75" customHeight="1" x14ac:dyDescent="0.3">
      <c r="B45" s="194"/>
      <c r="C45" s="514"/>
      <c r="D45" s="514"/>
      <c r="E45" s="514"/>
      <c r="F45" s="514"/>
      <c r="G45" s="514"/>
      <c r="H45" s="514"/>
      <c r="I45" s="514"/>
      <c r="J45" s="514"/>
      <c r="K45" s="514"/>
      <c r="L45" s="514"/>
      <c r="M45" s="514"/>
      <c r="N45" s="514"/>
      <c r="R45" s="302"/>
    </row>
    <row r="46" spans="2:22" ht="15.75" customHeight="1" x14ac:dyDescent="0.3">
      <c r="B46" s="194"/>
      <c r="C46" s="553"/>
      <c r="D46" s="553"/>
      <c r="E46" s="553"/>
      <c r="F46" s="553"/>
      <c r="G46" s="553"/>
      <c r="H46" s="553"/>
      <c r="I46" s="553"/>
      <c r="J46" s="553"/>
      <c r="K46" s="553"/>
      <c r="L46" s="553"/>
      <c r="M46" s="553"/>
      <c r="N46" s="553"/>
      <c r="R46" s="302"/>
    </row>
    <row r="47" spans="2:22" ht="15.75" customHeight="1" x14ac:dyDescent="0.3">
      <c r="B47" s="194"/>
      <c r="C47" s="514"/>
      <c r="D47" s="514"/>
      <c r="E47" s="514"/>
      <c r="F47" s="514"/>
      <c r="G47" s="514"/>
      <c r="H47" s="514"/>
      <c r="I47" s="514"/>
      <c r="J47" s="514"/>
      <c r="K47" s="514"/>
      <c r="L47" s="514"/>
      <c r="M47" s="514"/>
      <c r="N47" s="514"/>
      <c r="R47" s="302"/>
    </row>
    <row r="48" spans="2:22" ht="15.75" customHeight="1" x14ac:dyDescent="0.3">
      <c r="B48" s="194"/>
      <c r="C48" s="514"/>
      <c r="D48" s="514"/>
      <c r="E48" s="514"/>
      <c r="F48" s="514"/>
      <c r="G48" s="514"/>
      <c r="H48" s="514"/>
      <c r="I48" s="514"/>
      <c r="J48" s="514"/>
      <c r="K48" s="514"/>
      <c r="L48" s="514"/>
      <c r="M48" s="514"/>
      <c r="N48" s="514"/>
      <c r="R48" s="302"/>
    </row>
    <row r="49" spans="2:24" ht="15.75" customHeight="1" x14ac:dyDescent="0.3">
      <c r="B49" s="194"/>
      <c r="C49" s="514"/>
      <c r="D49" s="514"/>
      <c r="E49" s="514"/>
      <c r="F49" s="514"/>
      <c r="G49" s="514"/>
      <c r="H49" s="514"/>
      <c r="I49" s="514"/>
      <c r="J49" s="514"/>
      <c r="K49" s="514"/>
      <c r="L49" s="514"/>
      <c r="M49" s="514"/>
      <c r="N49" s="514"/>
      <c r="R49" s="302"/>
    </row>
    <row r="50" spans="2:24" ht="15.75" customHeight="1" x14ac:dyDescent="0.3">
      <c r="B50" s="194"/>
      <c r="C50" s="146"/>
      <c r="D50" s="146"/>
      <c r="E50" s="146"/>
      <c r="F50" s="146"/>
      <c r="G50" s="146"/>
      <c r="H50" s="146"/>
      <c r="I50" s="146"/>
      <c r="J50" s="146"/>
      <c r="K50" s="146"/>
      <c r="L50" s="146"/>
      <c r="M50" s="146"/>
      <c r="N50" s="146"/>
      <c r="P50" s="144"/>
      <c r="Q50" s="144"/>
      <c r="R50" s="305"/>
      <c r="S50" s="144"/>
      <c r="T50" s="147"/>
      <c r="U50" s="144"/>
    </row>
    <row r="51" spans="2:24" ht="15.75" customHeight="1" x14ac:dyDescent="0.3">
      <c r="B51" s="194"/>
      <c r="C51" s="146"/>
      <c r="D51" s="146"/>
      <c r="E51" s="146"/>
      <c r="F51" s="146"/>
      <c r="G51" s="146"/>
      <c r="H51" s="146"/>
      <c r="I51" s="146"/>
      <c r="J51" s="146"/>
      <c r="K51" s="146"/>
      <c r="L51" s="146"/>
      <c r="M51" s="146"/>
      <c r="N51" s="146"/>
      <c r="P51" s="144"/>
      <c r="Q51" s="144"/>
      <c r="R51" s="305"/>
      <c r="S51" s="144"/>
      <c r="T51" s="147"/>
      <c r="U51" s="144"/>
    </row>
    <row r="52" spans="2:24" ht="15.75" customHeight="1" x14ac:dyDescent="0.3">
      <c r="B52" s="235"/>
      <c r="C52" s="230"/>
      <c r="D52" s="230"/>
      <c r="E52" s="230"/>
      <c r="F52" s="212"/>
      <c r="G52" s="213"/>
      <c r="H52" s="236"/>
      <c r="I52" s="236"/>
      <c r="J52" s="236"/>
      <c r="K52" s="236"/>
      <c r="L52" s="236"/>
      <c r="M52" s="238"/>
      <c r="N52" s="241"/>
      <c r="O52" s="141"/>
      <c r="P52" s="217"/>
      <c r="Q52" s="147"/>
      <c r="R52" s="144"/>
      <c r="S52" s="144"/>
      <c r="T52" s="218"/>
      <c r="U52" s="144"/>
      <c r="V52" s="135" t="s">
        <v>230</v>
      </c>
      <c r="W52" s="171">
        <f>W21</f>
        <v>521349.82999999996</v>
      </c>
      <c r="X52" s="171"/>
    </row>
    <row r="53" spans="2:24" ht="15.75" customHeight="1" x14ac:dyDescent="0.3">
      <c r="C53" s="230"/>
      <c r="D53" s="230"/>
      <c r="E53" s="230"/>
      <c r="F53" s="212"/>
      <c r="G53" s="213"/>
      <c r="H53" s="231"/>
      <c r="I53" s="231"/>
      <c r="J53" s="231"/>
      <c r="K53" s="231"/>
      <c r="L53" s="231"/>
      <c r="M53" s="232"/>
      <c r="N53" s="209"/>
      <c r="O53" s="141"/>
      <c r="P53" s="144"/>
      <c r="Q53" s="144"/>
      <c r="R53" s="144"/>
      <c r="S53" s="144"/>
      <c r="T53" s="147"/>
      <c r="U53" s="144"/>
    </row>
    <row r="54" spans="2:24" ht="15.75" customHeight="1" x14ac:dyDescent="0.3">
      <c r="C54" s="230"/>
      <c r="D54" s="230"/>
      <c r="E54" s="230"/>
      <c r="F54" s="212"/>
      <c r="G54" s="213"/>
      <c r="H54" s="231"/>
      <c r="I54" s="231"/>
      <c r="J54" s="231"/>
      <c r="K54" s="231"/>
      <c r="L54" s="231"/>
      <c r="M54" s="232"/>
      <c r="N54" s="209"/>
      <c r="O54" s="242"/>
      <c r="P54" s="144"/>
      <c r="Q54" s="144"/>
      <c r="R54" s="144"/>
      <c r="S54" s="144"/>
      <c r="T54" s="147"/>
      <c r="U54" s="144"/>
    </row>
    <row r="55" spans="2:24" ht="15.75" customHeight="1" x14ac:dyDescent="0.3">
      <c r="C55" s="230"/>
      <c r="D55" s="230"/>
      <c r="E55" s="230"/>
      <c r="F55" s="212"/>
      <c r="G55" s="213"/>
      <c r="H55" s="231"/>
      <c r="I55" s="231"/>
      <c r="J55" s="231"/>
      <c r="K55" s="231"/>
      <c r="L55" s="231"/>
      <c r="M55" s="232"/>
      <c r="N55" s="233"/>
      <c r="O55" s="234"/>
      <c r="P55" s="234"/>
      <c r="Q55" s="147"/>
      <c r="R55" s="144"/>
      <c r="S55" s="144"/>
      <c r="T55" s="147"/>
      <c r="U55" s="144"/>
    </row>
    <row r="56" spans="2:24" ht="15.75" customHeight="1" x14ac:dyDescent="0.3">
      <c r="B56" s="235"/>
      <c r="C56" s="230"/>
      <c r="D56" s="230"/>
      <c r="E56" s="230"/>
      <c r="F56" s="212"/>
      <c r="G56" s="213"/>
      <c r="H56" s="236"/>
      <c r="I56" s="236"/>
      <c r="J56" s="236"/>
      <c r="K56" s="236"/>
      <c r="L56" s="236"/>
      <c r="M56" s="232"/>
      <c r="N56" s="209"/>
      <c r="O56" s="237"/>
      <c r="P56" s="237"/>
      <c r="Q56" s="141"/>
    </row>
    <row r="57" spans="2:24" ht="15.75" customHeight="1" x14ac:dyDescent="0.3">
      <c r="B57" s="235"/>
      <c r="C57" s="230"/>
      <c r="D57" s="230"/>
      <c r="E57" s="230"/>
      <c r="F57" s="212"/>
      <c r="G57" s="213"/>
      <c r="H57" s="236"/>
      <c r="I57" s="236"/>
      <c r="J57" s="236"/>
      <c r="K57" s="236"/>
      <c r="L57" s="236"/>
      <c r="M57" s="232"/>
      <c r="N57" s="209"/>
      <c r="O57" s="237"/>
      <c r="P57" s="237"/>
      <c r="Q57" s="141"/>
    </row>
    <row r="58" spans="2:24" ht="15.75" customHeight="1" x14ac:dyDescent="0.3">
      <c r="B58" s="235"/>
      <c r="C58" s="230"/>
      <c r="D58" s="230"/>
      <c r="E58" s="230"/>
      <c r="F58" s="212"/>
      <c r="G58" s="213"/>
      <c r="H58" s="236"/>
      <c r="I58" s="236"/>
      <c r="J58" s="236"/>
      <c r="K58" s="236"/>
      <c r="L58" s="236"/>
      <c r="M58" s="232"/>
      <c r="N58" s="209"/>
      <c r="O58" s="237"/>
      <c r="P58" s="237"/>
      <c r="Q58" s="141"/>
    </row>
    <row r="59" spans="2:24" ht="15.75" customHeight="1" x14ac:dyDescent="0.3">
      <c r="B59" s="235"/>
      <c r="C59" s="230"/>
      <c r="D59" s="230"/>
      <c r="E59" s="230"/>
      <c r="F59" s="212"/>
      <c r="G59" s="213"/>
      <c r="H59" s="236"/>
      <c r="I59" s="236"/>
      <c r="J59" s="236"/>
      <c r="K59" s="236"/>
      <c r="L59" s="236"/>
      <c r="M59" s="238"/>
      <c r="N59" s="214"/>
      <c r="O59" s="237"/>
      <c r="P59" s="237"/>
      <c r="Q59" s="141"/>
    </row>
    <row r="60" spans="2:24" ht="15.75" customHeight="1" x14ac:dyDescent="0.3"/>
    <row r="61" spans="2:24" ht="15.75" customHeight="1" x14ac:dyDescent="0.3">
      <c r="F61" s="172"/>
      <c r="G61" s="239"/>
      <c r="H61" s="240"/>
      <c r="I61" s="240"/>
      <c r="J61" s="240"/>
      <c r="K61" s="240"/>
      <c r="L61" s="240"/>
    </row>
    <row r="62" spans="2:24" ht="15.75" customHeight="1" x14ac:dyDescent="0.3"/>
    <row r="63" spans="2:24" ht="15.75" customHeight="1" x14ac:dyDescent="0.3"/>
    <row r="64" spans="2:24" ht="15.75" customHeight="1" x14ac:dyDescent="0.3"/>
    <row r="65" ht="15.75" customHeight="1" x14ac:dyDescent="0.3"/>
    <row r="66" ht="15.75" customHeight="1" x14ac:dyDescent="0.3"/>
    <row r="67" ht="15.75" customHeight="1" x14ac:dyDescent="0.3"/>
  </sheetData>
  <mergeCells count="7">
    <mergeCell ref="U4:W4"/>
    <mergeCell ref="U5:W5"/>
    <mergeCell ref="B37:I37"/>
    <mergeCell ref="B29:G29"/>
    <mergeCell ref="B28:G28"/>
    <mergeCell ref="B24:G24"/>
    <mergeCell ref="B26:G26"/>
  </mergeCells>
  <conditionalFormatting sqref="A7:P7 A10:P20 N8:P9 R7:S20 U7:Y20">
    <cfRule type="expression" dxfId="65" priority="11">
      <formula>MOD(ROW(),2)=0</formula>
    </cfRule>
  </conditionalFormatting>
  <conditionalFormatting sqref="A8">
    <cfRule type="expression" dxfId="64" priority="8">
      <formula>MOD(ROW(),2)=0</formula>
    </cfRule>
  </conditionalFormatting>
  <conditionalFormatting sqref="B8:E8 J8:M8 G8">
    <cfRule type="expression" dxfId="63" priority="7">
      <formula>MOD(ROW(),2)=0</formula>
    </cfRule>
  </conditionalFormatting>
  <conditionalFormatting sqref="H8:I8">
    <cfRule type="expression" dxfId="62" priority="6">
      <formula>MOD(ROW(),2)=0</formula>
    </cfRule>
  </conditionalFormatting>
  <conditionalFormatting sqref="F8">
    <cfRule type="expression" dxfId="61" priority="5">
      <formula>MOD(ROW(),2)=0</formula>
    </cfRule>
  </conditionalFormatting>
  <conditionalFormatting sqref="F9">
    <cfRule type="expression" dxfId="60" priority="1">
      <formula>MOD(ROW(),2)=0</formula>
    </cfRule>
  </conditionalFormatting>
  <conditionalFormatting sqref="A9">
    <cfRule type="expression" dxfId="59" priority="4">
      <formula>MOD(ROW(),2)=0</formula>
    </cfRule>
  </conditionalFormatting>
  <conditionalFormatting sqref="B9:E9 J9:M9 G9">
    <cfRule type="expression" dxfId="58" priority="3">
      <formula>MOD(ROW(),2)=0</formula>
    </cfRule>
  </conditionalFormatting>
  <conditionalFormatting sqref="H9:I9">
    <cfRule type="expression" dxfId="57" priority="2">
      <formula>MOD(ROW(),2)=0</formula>
    </cfRule>
  </conditionalFormatting>
  <hyperlinks>
    <hyperlink ref="B29" r:id="rId1" xr:uid="{00000000-0004-0000-2500-000000000000}"/>
  </hyperlinks>
  <printOptions horizontalCentered="1" gridLines="1"/>
  <pageMargins left="0" right="0" top="0.75" bottom="0.75" header="0.3" footer="0.3"/>
  <pageSetup scale="46" orientation="landscape" horizontalDpi="1200" verticalDpi="1200"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CCFFCC"/>
    <pageSetUpPr fitToPage="1"/>
  </sheetPr>
  <dimension ref="A1:Z67"/>
  <sheetViews>
    <sheetView showGridLines="0" zoomScale="80" zoomScaleNormal="80" workbookViewId="0">
      <pane xSplit="2" ySplit="6" topLeftCell="H7" activePane="bottomRight" state="frozen"/>
      <selection pane="topRight" activeCell="C1" sqref="C1"/>
      <selection pane="bottomLeft" activeCell="A7" sqref="A7"/>
      <selection pane="bottomRight" activeCell="U20" sqref="U20"/>
    </sheetView>
  </sheetViews>
  <sheetFormatPr defaultColWidth="9.109375" defaultRowHeight="14.4" x14ac:dyDescent="0.3"/>
  <cols>
    <col min="1" max="1" width="7.88671875" style="135" customWidth="1"/>
    <col min="2" max="2" width="55.88671875" style="135" customWidth="1"/>
    <col min="3" max="3" width="33.44140625" style="135" bestFit="1" customWidth="1"/>
    <col min="4" max="4" width="14.33203125" style="135" bestFit="1" customWidth="1"/>
    <col min="5" max="5" width="11.44140625" style="135" customWidth="1"/>
    <col min="6" max="6" width="19.44140625" style="135" bestFit="1" customWidth="1"/>
    <col min="7" max="7" width="23" style="137" bestFit="1" customWidth="1"/>
    <col min="8" max="8" width="11.33203125" style="135" customWidth="1"/>
    <col min="9" max="9" width="12.88671875" style="135" customWidth="1"/>
    <col min="10" max="10" width="13.44140625" style="135" customWidth="1"/>
    <col min="11" max="11" width="15.6640625" style="135" customWidth="1"/>
    <col min="12" max="12" width="9.6640625" style="135" customWidth="1"/>
    <col min="13" max="13" width="24" style="135" bestFit="1" customWidth="1"/>
    <col min="14" max="14" width="15.88671875" style="135" bestFit="1" customWidth="1"/>
    <col min="15" max="15" width="13.6640625" style="135" customWidth="1"/>
    <col min="16" max="16" width="15.88671875" style="135" bestFit="1" customWidth="1"/>
    <col min="17" max="17" width="3.6640625" style="135" customWidth="1"/>
    <col min="18" max="18" width="17.33203125" style="135" customWidth="1"/>
    <col min="19" max="19" width="16.44140625" style="135" customWidth="1"/>
    <col min="20" max="20" width="3.6640625" style="135" customWidth="1"/>
    <col min="21" max="21" width="15.109375" style="135" bestFit="1" customWidth="1"/>
    <col min="22" max="22" width="14.88671875" style="135" bestFit="1" customWidth="1"/>
    <col min="23" max="23" width="15.109375" style="135" bestFit="1" customWidth="1"/>
    <col min="24" max="24" width="14.33203125" style="135" customWidth="1"/>
    <col min="25" max="25" width="16.6640625" style="135" customWidth="1"/>
    <col min="26" max="16384" width="9.109375" style="135"/>
  </cols>
  <sheetData>
    <row r="1" spans="1:26" ht="15.75" customHeight="1" x14ac:dyDescent="0.3">
      <c r="A1" s="132" t="s">
        <v>85</v>
      </c>
      <c r="T1" s="141"/>
    </row>
    <row r="2" spans="1:26" ht="15.75" customHeight="1" x14ac:dyDescent="0.3">
      <c r="A2" s="138" t="str">
        <f>'#4050 Renaissance CS @ Cypress'!A2</f>
        <v>Federal Grant Allocations/Reimbursements as of: 03/31/2024</v>
      </c>
      <c r="B2" s="199"/>
      <c r="N2" s="140"/>
      <c r="O2" s="140"/>
      <c r="Q2" s="141"/>
      <c r="R2" s="141"/>
      <c r="S2" s="141"/>
      <c r="T2" s="141"/>
    </row>
    <row r="3" spans="1:26" ht="15.75" customHeight="1" x14ac:dyDescent="0.3">
      <c r="A3" s="142" t="s">
        <v>84</v>
      </c>
      <c r="B3" s="132"/>
      <c r="D3" s="132"/>
      <c r="E3" s="132"/>
      <c r="F3" s="132"/>
      <c r="Q3" s="141"/>
      <c r="R3" s="141"/>
      <c r="S3" s="141"/>
      <c r="T3" s="141"/>
      <c r="U3" s="136"/>
      <c r="V3" s="143"/>
    </row>
    <row r="4" spans="1:26" ht="15.75" customHeight="1" x14ac:dyDescent="0.3">
      <c r="A4" s="132" t="s">
        <v>143</v>
      </c>
      <c r="N4" s="145"/>
      <c r="O4" s="145"/>
      <c r="P4" s="145"/>
      <c r="Q4" s="146"/>
      <c r="R4" s="141"/>
      <c r="S4" s="141"/>
      <c r="T4" s="146"/>
      <c r="U4" s="594" t="s">
        <v>263</v>
      </c>
      <c r="V4" s="594"/>
      <c r="W4" s="594"/>
      <c r="X4" s="148"/>
      <c r="Y4" s="147"/>
    </row>
    <row r="5" spans="1:26" ht="15" thickBot="1" x14ac:dyDescent="0.35">
      <c r="H5" s="148"/>
      <c r="I5" s="148"/>
      <c r="N5" s="145"/>
      <c r="O5" s="145"/>
      <c r="P5" s="145"/>
      <c r="Q5" s="146"/>
      <c r="R5" s="150"/>
      <c r="S5" s="150"/>
      <c r="T5" s="146"/>
      <c r="U5" s="597"/>
      <c r="V5" s="597"/>
      <c r="W5" s="597"/>
      <c r="X5" s="146"/>
      <c r="Y5" s="151"/>
    </row>
    <row r="6" spans="1:26" s="202" customFormat="1" ht="72.599999999999994"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201"/>
      <c r="R6" s="154" t="s">
        <v>264</v>
      </c>
      <c r="S6" s="155" t="s">
        <v>265</v>
      </c>
      <c r="T6" s="201"/>
      <c r="U6" s="345" t="s">
        <v>223</v>
      </c>
      <c r="V6" s="346" t="s">
        <v>251</v>
      </c>
      <c r="W6" s="347" t="s">
        <v>252</v>
      </c>
      <c r="X6" s="388" t="s">
        <v>249</v>
      </c>
      <c r="Y6" s="159" t="str">
        <f>'#4050 Renaissance CS @ Cypress'!Y6</f>
        <v>Available Budget as of 03/31/2024</v>
      </c>
    </row>
    <row r="7" spans="1:26" ht="15.75" customHeight="1" x14ac:dyDescent="0.3">
      <c r="A7" s="137">
        <v>4201</v>
      </c>
      <c r="B7" s="135" t="s">
        <v>243</v>
      </c>
      <c r="C7" s="371" t="s">
        <v>95</v>
      </c>
      <c r="D7" s="182" t="s">
        <v>273</v>
      </c>
      <c r="E7" s="182" t="s">
        <v>266</v>
      </c>
      <c r="F7" s="135" t="s">
        <v>267</v>
      </c>
      <c r="G7" s="235" t="s">
        <v>7</v>
      </c>
      <c r="H7" s="296">
        <v>2.3E-2</v>
      </c>
      <c r="I7" s="296">
        <v>0.1265</v>
      </c>
      <c r="J7" s="169">
        <v>45473</v>
      </c>
      <c r="K7" s="169">
        <v>45474</v>
      </c>
      <c r="L7" s="169">
        <v>45108</v>
      </c>
      <c r="M7" s="137" t="s">
        <v>268</v>
      </c>
      <c r="N7" s="389">
        <v>243025.25</v>
      </c>
      <c r="O7" s="390"/>
      <c r="P7" s="377">
        <f t="shared" ref="P7:P17" si="0">N7+O7</f>
        <v>243025.25</v>
      </c>
      <c r="Q7" s="421"/>
      <c r="R7" s="389">
        <v>0</v>
      </c>
      <c r="S7" s="377">
        <f>P7-R7</f>
        <v>243025.25</v>
      </c>
      <c r="T7" s="396"/>
      <c r="U7" s="351">
        <v>115990.81</v>
      </c>
      <c r="V7" s="376"/>
      <c r="W7" s="413">
        <f>U7+V7</f>
        <v>115990.81</v>
      </c>
      <c r="X7" s="496"/>
      <c r="Y7" s="487">
        <f>S7-W7</f>
        <v>127034.44</v>
      </c>
    </row>
    <row r="8" spans="1:26" ht="15.75" customHeight="1" x14ac:dyDescent="0.3">
      <c r="A8" s="160">
        <v>4253</v>
      </c>
      <c r="B8" s="135" t="s">
        <v>114</v>
      </c>
      <c r="C8" s="235" t="s">
        <v>344</v>
      </c>
      <c r="D8" s="137" t="s">
        <v>347</v>
      </c>
      <c r="E8" s="137" t="s">
        <v>345</v>
      </c>
      <c r="F8" s="568" t="s">
        <v>346</v>
      </c>
      <c r="G8" s="235" t="s">
        <v>7</v>
      </c>
      <c r="H8" s="296">
        <v>2.3E-2</v>
      </c>
      <c r="I8" s="296">
        <v>0.1265</v>
      </c>
      <c r="J8" s="169">
        <v>45473</v>
      </c>
      <c r="K8" s="169">
        <v>45474</v>
      </c>
      <c r="L8" s="169">
        <v>45108</v>
      </c>
      <c r="M8" s="137" t="s">
        <v>268</v>
      </c>
      <c r="N8" s="392">
        <v>22280.48</v>
      </c>
      <c r="O8" s="470"/>
      <c r="P8" s="365">
        <f>N8+O8</f>
        <v>22280.48</v>
      </c>
      <c r="Q8" s="421"/>
      <c r="R8" s="519"/>
      <c r="S8" s="365">
        <f>P8-R8</f>
        <v>22280.48</v>
      </c>
      <c r="T8" s="396"/>
      <c r="U8" s="378">
        <v>22280.48</v>
      </c>
      <c r="V8" s="364"/>
      <c r="W8" s="495">
        <f>U8+V8</f>
        <v>22280.48</v>
      </c>
      <c r="X8" s="497"/>
      <c r="Y8" s="487">
        <f>S8-W8</f>
        <v>0</v>
      </c>
    </row>
    <row r="9" spans="1:26" ht="15.75" customHeight="1" x14ac:dyDescent="0.3">
      <c r="A9" s="137" t="s">
        <v>292</v>
      </c>
      <c r="B9" s="135" t="s">
        <v>358</v>
      </c>
      <c r="C9" s="371" t="s">
        <v>293</v>
      </c>
      <c r="D9" s="182" t="s">
        <v>294</v>
      </c>
      <c r="E9" s="182" t="s">
        <v>295</v>
      </c>
      <c r="F9" s="135" t="s">
        <v>296</v>
      </c>
      <c r="G9" s="235" t="s">
        <v>7</v>
      </c>
      <c r="H9" s="296">
        <v>2.3E-2</v>
      </c>
      <c r="I9" s="296">
        <v>0.1265</v>
      </c>
      <c r="J9" s="169">
        <v>45199</v>
      </c>
      <c r="K9" s="169">
        <v>45199</v>
      </c>
      <c r="L9" s="169">
        <v>44378</v>
      </c>
      <c r="M9" s="137" t="s">
        <v>180</v>
      </c>
      <c r="N9" s="392">
        <v>4916.88</v>
      </c>
      <c r="O9" s="470"/>
      <c r="P9" s="365">
        <f t="shared" si="0"/>
        <v>4916.88</v>
      </c>
      <c r="Q9" s="421"/>
      <c r="R9" s="519"/>
      <c r="S9" s="365">
        <v>4916.88</v>
      </c>
      <c r="T9" s="396"/>
      <c r="U9" s="378">
        <v>4916.88</v>
      </c>
      <c r="V9" s="364"/>
      <c r="W9" s="495">
        <f>U9+V9</f>
        <v>4916.88</v>
      </c>
      <c r="X9" s="497"/>
      <c r="Y9" s="487">
        <f>S9-W9</f>
        <v>0</v>
      </c>
      <c r="Z9" s="135" t="s">
        <v>326</v>
      </c>
    </row>
    <row r="10" spans="1:26" ht="15.75" customHeight="1" x14ac:dyDescent="0.3">
      <c r="A10" s="137">
        <v>4426</v>
      </c>
      <c r="B10" s="135" t="s">
        <v>240</v>
      </c>
      <c r="C10" s="289" t="s">
        <v>232</v>
      </c>
      <c r="D10" s="137" t="s">
        <v>175</v>
      </c>
      <c r="E10" s="137" t="s">
        <v>217</v>
      </c>
      <c r="F10" s="135" t="s">
        <v>176</v>
      </c>
      <c r="G10" s="235" t="s">
        <v>7</v>
      </c>
      <c r="H10" s="296">
        <v>0.05</v>
      </c>
      <c r="I10" s="296">
        <v>0.1265</v>
      </c>
      <c r="J10" s="169">
        <v>45199</v>
      </c>
      <c r="K10" s="169">
        <v>45199</v>
      </c>
      <c r="L10" s="169">
        <v>44201</v>
      </c>
      <c r="M10" s="137" t="s">
        <v>178</v>
      </c>
      <c r="N10" s="363">
        <v>302368.25</v>
      </c>
      <c r="O10" s="364">
        <v>0</v>
      </c>
      <c r="P10" s="365">
        <f t="shared" si="0"/>
        <v>302368.25</v>
      </c>
      <c r="Q10" s="130"/>
      <c r="R10" s="378">
        <v>232430.5</v>
      </c>
      <c r="S10" s="365">
        <f t="shared" ref="S10:S17" si="1">P10-R10</f>
        <v>69937.75</v>
      </c>
      <c r="T10" s="396"/>
      <c r="U10" s="378">
        <v>69789.210000000006</v>
      </c>
      <c r="V10" s="364"/>
      <c r="W10" s="495">
        <f t="shared" ref="W10:W17" si="2">U10+V10</f>
        <v>69789.210000000006</v>
      </c>
      <c r="X10" s="497"/>
      <c r="Y10" s="487">
        <v>0</v>
      </c>
      <c r="Z10" s="135" t="s">
        <v>326</v>
      </c>
    </row>
    <row r="11" spans="1:26" ht="15.75" customHeight="1" x14ac:dyDescent="0.3">
      <c r="A11" s="137">
        <v>4428</v>
      </c>
      <c r="B11" s="135" t="s">
        <v>191</v>
      </c>
      <c r="C11" s="289" t="s">
        <v>232</v>
      </c>
      <c r="D11" s="137" t="s">
        <v>175</v>
      </c>
      <c r="E11" s="137" t="s">
        <v>210</v>
      </c>
      <c r="F11" s="135" t="s">
        <v>192</v>
      </c>
      <c r="G11" s="235" t="s">
        <v>7</v>
      </c>
      <c r="H11" s="296">
        <v>0.05</v>
      </c>
      <c r="I11" s="296">
        <v>0.1265</v>
      </c>
      <c r="J11" s="169">
        <v>45199</v>
      </c>
      <c r="K11" s="169">
        <v>45199</v>
      </c>
      <c r="L11" s="169">
        <v>44201</v>
      </c>
      <c r="M11" s="137" t="s">
        <v>201</v>
      </c>
      <c r="N11" s="363">
        <v>22933.1</v>
      </c>
      <c r="O11" s="364">
        <v>0</v>
      </c>
      <c r="P11" s="365">
        <f t="shared" si="0"/>
        <v>22933.1</v>
      </c>
      <c r="Q11" s="130"/>
      <c r="R11" s="378">
        <v>0</v>
      </c>
      <c r="S11" s="365">
        <f t="shared" si="1"/>
        <v>22933.1</v>
      </c>
      <c r="T11" s="396"/>
      <c r="U11" s="378">
        <v>0</v>
      </c>
      <c r="V11" s="364"/>
      <c r="W11" s="495">
        <f t="shared" si="2"/>
        <v>0</v>
      </c>
      <c r="X11" s="497"/>
      <c r="Y11" s="487">
        <v>0</v>
      </c>
      <c r="Z11" s="135" t="s">
        <v>326</v>
      </c>
    </row>
    <row r="12" spans="1:26" ht="15.75" customHeight="1" x14ac:dyDescent="0.3">
      <c r="A12" s="137">
        <v>4452</v>
      </c>
      <c r="B12" s="135" t="s">
        <v>297</v>
      </c>
      <c r="C12" s="529" t="s">
        <v>185</v>
      </c>
      <c r="D12" s="137" t="s">
        <v>186</v>
      </c>
      <c r="E12" s="137" t="s">
        <v>275</v>
      </c>
      <c r="F12" s="135" t="s">
        <v>276</v>
      </c>
      <c r="G12" s="235" t="s">
        <v>7</v>
      </c>
      <c r="H12" s="296">
        <v>0.05</v>
      </c>
      <c r="I12" s="296">
        <v>0.1265</v>
      </c>
      <c r="J12" s="169">
        <v>45565</v>
      </c>
      <c r="K12" s="169">
        <v>45565</v>
      </c>
      <c r="L12" s="169">
        <v>44279</v>
      </c>
      <c r="M12" s="137" t="s">
        <v>188</v>
      </c>
      <c r="N12" s="363">
        <v>295554.73</v>
      </c>
      <c r="O12" s="364">
        <v>46.3</v>
      </c>
      <c r="P12" s="365">
        <f t="shared" si="0"/>
        <v>295601.02999999997</v>
      </c>
      <c r="Q12" s="527"/>
      <c r="R12" s="378"/>
      <c r="S12" s="365">
        <f t="shared" si="1"/>
        <v>295601.02999999997</v>
      </c>
      <c r="T12" s="396"/>
      <c r="U12" s="378">
        <v>170395.58</v>
      </c>
      <c r="V12" s="364"/>
      <c r="W12" s="495">
        <f t="shared" si="2"/>
        <v>170395.58</v>
      </c>
      <c r="X12" s="497"/>
      <c r="Y12" s="487">
        <f t="shared" ref="Y12:Y16" si="3">S12-W12</f>
        <v>125205.44999999998</v>
      </c>
    </row>
    <row r="13" spans="1:26" ht="15.75" customHeight="1" x14ac:dyDescent="0.3">
      <c r="A13" s="137">
        <v>4457</v>
      </c>
      <c r="B13" s="135" t="s">
        <v>299</v>
      </c>
      <c r="C13" s="529" t="s">
        <v>185</v>
      </c>
      <c r="D13" s="137" t="s">
        <v>186</v>
      </c>
      <c r="E13" s="137" t="s">
        <v>279</v>
      </c>
      <c r="F13" s="135" t="s">
        <v>278</v>
      </c>
      <c r="G13" s="235" t="s">
        <v>7</v>
      </c>
      <c r="H13" s="296">
        <v>0.05</v>
      </c>
      <c r="I13" s="296">
        <v>0.1265</v>
      </c>
      <c r="J13" s="169">
        <v>45565</v>
      </c>
      <c r="K13" s="169">
        <v>45565</v>
      </c>
      <c r="L13" s="169">
        <v>44279</v>
      </c>
      <c r="M13" s="137" t="s">
        <v>280</v>
      </c>
      <c r="N13" s="363">
        <v>7440.85</v>
      </c>
      <c r="O13" s="364"/>
      <c r="P13" s="365">
        <f t="shared" si="0"/>
        <v>7440.85</v>
      </c>
      <c r="Q13" s="527"/>
      <c r="R13" s="378"/>
      <c r="S13" s="365">
        <f t="shared" si="1"/>
        <v>7440.85</v>
      </c>
      <c r="T13" s="396"/>
      <c r="U13" s="378"/>
      <c r="V13" s="364"/>
      <c r="W13" s="495">
        <f t="shared" si="2"/>
        <v>0</v>
      </c>
      <c r="X13" s="497"/>
      <c r="Y13" s="487">
        <f t="shared" si="3"/>
        <v>7440.85</v>
      </c>
    </row>
    <row r="14" spans="1:26" ht="15.75" customHeight="1" x14ac:dyDescent="0.3">
      <c r="A14" s="137">
        <v>4459</v>
      </c>
      <c r="B14" s="135" t="s">
        <v>212</v>
      </c>
      <c r="C14" s="529" t="s">
        <v>185</v>
      </c>
      <c r="D14" s="137" t="s">
        <v>186</v>
      </c>
      <c r="E14" s="137" t="s">
        <v>213</v>
      </c>
      <c r="F14" s="135" t="s">
        <v>187</v>
      </c>
      <c r="G14" s="235" t="s">
        <v>7</v>
      </c>
      <c r="H14" s="296">
        <v>0.05</v>
      </c>
      <c r="I14" s="296">
        <v>0.1265</v>
      </c>
      <c r="J14" s="169">
        <v>45565</v>
      </c>
      <c r="K14" s="169">
        <v>45565</v>
      </c>
      <c r="L14" s="169">
        <v>44279</v>
      </c>
      <c r="M14" s="137" t="s">
        <v>188</v>
      </c>
      <c r="N14" s="363">
        <v>1182218.9099999999</v>
      </c>
      <c r="O14" s="364">
        <v>185.19</v>
      </c>
      <c r="P14" s="365">
        <f t="shared" si="0"/>
        <v>1182404.0999999999</v>
      </c>
      <c r="Q14" s="527"/>
      <c r="R14" s="378"/>
      <c r="S14" s="365">
        <f t="shared" si="1"/>
        <v>1182404.0999999999</v>
      </c>
      <c r="T14" s="396"/>
      <c r="U14" s="378">
        <v>887367.17</v>
      </c>
      <c r="V14" s="364"/>
      <c r="W14" s="495">
        <f t="shared" si="2"/>
        <v>887367.17</v>
      </c>
      <c r="X14" s="497"/>
      <c r="Y14" s="487">
        <f t="shared" si="3"/>
        <v>295036.92999999982</v>
      </c>
    </row>
    <row r="15" spans="1:26" ht="15.75" customHeight="1" x14ac:dyDescent="0.3">
      <c r="A15" s="137">
        <v>4461</v>
      </c>
      <c r="B15" s="135" t="s">
        <v>300</v>
      </c>
      <c r="C15" s="529" t="s">
        <v>185</v>
      </c>
      <c r="D15" s="137" t="s">
        <v>186</v>
      </c>
      <c r="E15" s="137" t="s">
        <v>281</v>
      </c>
      <c r="F15" s="135" t="s">
        <v>282</v>
      </c>
      <c r="G15" s="235" t="s">
        <v>7</v>
      </c>
      <c r="H15" s="296">
        <v>0.05</v>
      </c>
      <c r="I15" s="296">
        <v>0.1265</v>
      </c>
      <c r="J15" s="169">
        <v>45565</v>
      </c>
      <c r="K15" s="169">
        <v>45565</v>
      </c>
      <c r="L15" s="169">
        <v>44279</v>
      </c>
      <c r="M15" s="137" t="s">
        <v>283</v>
      </c>
      <c r="N15" s="363">
        <v>8269.49</v>
      </c>
      <c r="O15" s="364"/>
      <c r="P15" s="365">
        <f t="shared" si="0"/>
        <v>8269.49</v>
      </c>
      <c r="Q15" s="527"/>
      <c r="R15" s="378"/>
      <c r="S15" s="365">
        <f t="shared" si="1"/>
        <v>8269.49</v>
      </c>
      <c r="T15" s="396"/>
      <c r="U15" s="378"/>
      <c r="V15" s="364"/>
      <c r="W15" s="495">
        <f t="shared" si="2"/>
        <v>0</v>
      </c>
      <c r="X15" s="497"/>
      <c r="Y15" s="487">
        <f t="shared" si="3"/>
        <v>8269.49</v>
      </c>
    </row>
    <row r="16" spans="1:26" ht="15.75" customHeight="1" x14ac:dyDescent="0.3">
      <c r="A16" s="137">
        <v>4463</v>
      </c>
      <c r="B16" s="135" t="s">
        <v>312</v>
      </c>
      <c r="C16" s="529" t="s">
        <v>185</v>
      </c>
      <c r="D16" s="137" t="s">
        <v>186</v>
      </c>
      <c r="E16" s="137" t="s">
        <v>287</v>
      </c>
      <c r="F16" s="135" t="s">
        <v>288</v>
      </c>
      <c r="G16" s="235" t="s">
        <v>7</v>
      </c>
      <c r="H16" s="296">
        <v>0.05</v>
      </c>
      <c r="I16" s="296">
        <v>0.1265</v>
      </c>
      <c r="J16" s="169">
        <v>45565</v>
      </c>
      <c r="K16" s="169">
        <v>45565</v>
      </c>
      <c r="L16" s="169">
        <v>44279</v>
      </c>
      <c r="M16" s="137" t="s">
        <v>289</v>
      </c>
      <c r="N16" s="363">
        <v>41558.910000000003</v>
      </c>
      <c r="O16" s="364"/>
      <c r="P16" s="365">
        <f t="shared" si="0"/>
        <v>41558.910000000003</v>
      </c>
      <c r="Q16" s="527"/>
      <c r="R16" s="378"/>
      <c r="S16" s="365">
        <f t="shared" si="1"/>
        <v>41558.910000000003</v>
      </c>
      <c r="T16" s="396"/>
      <c r="U16" s="378"/>
      <c r="V16" s="364"/>
      <c r="W16" s="495">
        <f t="shared" si="2"/>
        <v>0</v>
      </c>
      <c r="X16" s="497"/>
      <c r="Y16" s="487">
        <f t="shared" si="3"/>
        <v>41558.910000000003</v>
      </c>
    </row>
    <row r="17" spans="1:26" ht="15.75" customHeight="1" x14ac:dyDescent="0.3">
      <c r="A17" s="137">
        <v>4464</v>
      </c>
      <c r="B17" s="135" t="s">
        <v>233</v>
      </c>
      <c r="C17" s="289" t="s">
        <v>235</v>
      </c>
      <c r="D17" s="137" t="s">
        <v>175</v>
      </c>
      <c r="E17" s="137" t="s">
        <v>225</v>
      </c>
      <c r="F17" s="135" t="s">
        <v>226</v>
      </c>
      <c r="G17" s="235" t="s">
        <v>7</v>
      </c>
      <c r="H17" s="296">
        <v>0.05</v>
      </c>
      <c r="I17" s="296">
        <v>0.1265</v>
      </c>
      <c r="J17" s="169">
        <v>45199</v>
      </c>
      <c r="K17" s="169">
        <v>45199</v>
      </c>
      <c r="L17" s="169">
        <v>44201</v>
      </c>
      <c r="M17" s="296" t="s">
        <v>234</v>
      </c>
      <c r="N17" s="403">
        <v>182769.07</v>
      </c>
      <c r="O17" s="401">
        <v>0</v>
      </c>
      <c r="P17" s="365">
        <f t="shared" si="0"/>
        <v>182769.07</v>
      </c>
      <c r="Q17" s="421"/>
      <c r="R17" s="403">
        <v>0</v>
      </c>
      <c r="S17" s="365">
        <f t="shared" si="1"/>
        <v>182769.07</v>
      </c>
      <c r="T17" s="396"/>
      <c r="U17" s="409">
        <v>74866.8</v>
      </c>
      <c r="V17" s="380"/>
      <c r="W17" s="495">
        <f t="shared" si="2"/>
        <v>74866.8</v>
      </c>
      <c r="X17" s="498"/>
      <c r="Y17" s="487">
        <v>0</v>
      </c>
      <c r="Z17" s="135" t="s">
        <v>326</v>
      </c>
    </row>
    <row r="18" spans="1:26" ht="15.75" customHeight="1" thickBot="1" x14ac:dyDescent="0.35">
      <c r="B18" s="141"/>
      <c r="C18" s="182"/>
      <c r="D18" s="182"/>
      <c r="E18" s="182"/>
      <c r="M18" s="224" t="s">
        <v>38</v>
      </c>
      <c r="N18" s="366">
        <f>SUM(N7:N17)</f>
        <v>2313335.9199999995</v>
      </c>
      <c r="O18" s="367">
        <f>SUM(O7:O17)</f>
        <v>231.49</v>
      </c>
      <c r="P18" s="368">
        <f>SUM(P7:P17)</f>
        <v>2313567.4099999997</v>
      </c>
      <c r="Q18" s="130" t="s">
        <v>91</v>
      </c>
      <c r="R18" s="366">
        <f>SUM(R7:R17)</f>
        <v>232430.5</v>
      </c>
      <c r="S18" s="368">
        <f>SUM(S7:S17)</f>
        <v>2081136.91</v>
      </c>
      <c r="T18" s="130"/>
      <c r="U18" s="366">
        <f>SUM(U7:U17)</f>
        <v>1345606.93</v>
      </c>
      <c r="V18" s="367">
        <f>SUM(V7:V17)</f>
        <v>0</v>
      </c>
      <c r="W18" s="367">
        <f>SUM(W7:W17)</f>
        <v>1345606.93</v>
      </c>
      <c r="X18" s="454">
        <f>SUM(X7:X17)</f>
        <v>0</v>
      </c>
      <c r="Y18" s="457">
        <f>SUM(Y7:Y17)</f>
        <v>604546.06999999983</v>
      </c>
    </row>
    <row r="19" spans="1:26" ht="15.75" customHeight="1" thickTop="1" x14ac:dyDescent="0.3">
      <c r="B19" s="141"/>
      <c r="C19" s="182"/>
      <c r="D19" s="182"/>
      <c r="E19" s="182"/>
      <c r="M19" s="224"/>
      <c r="N19" s="171"/>
      <c r="O19" s="171"/>
      <c r="P19" s="171"/>
      <c r="Q19" s="171"/>
      <c r="R19" s="171"/>
      <c r="S19" s="171"/>
      <c r="T19" s="170"/>
      <c r="U19" s="141"/>
    </row>
    <row r="20" spans="1:26" ht="15.75" customHeight="1" x14ac:dyDescent="0.3">
      <c r="B20" s="132" t="s">
        <v>111</v>
      </c>
      <c r="C20" s="182"/>
      <c r="D20" s="182"/>
      <c r="E20" s="182"/>
      <c r="T20" s="141"/>
      <c r="U20" s="141"/>
      <c r="V20" s="141"/>
    </row>
    <row r="21" spans="1:26" ht="15.75" customHeight="1" x14ac:dyDescent="0.3">
      <c r="B21" s="596" t="s">
        <v>253</v>
      </c>
      <c r="C21" s="596"/>
      <c r="D21" s="596"/>
      <c r="E21" s="596"/>
      <c r="F21" s="596"/>
      <c r="G21" s="596"/>
      <c r="M21" s="224"/>
      <c r="N21" s="171"/>
      <c r="O21" s="171"/>
      <c r="P21" s="171"/>
      <c r="R21" s="130"/>
      <c r="S21" s="130"/>
      <c r="T21" s="175"/>
      <c r="U21" s="175"/>
      <c r="V21" s="175"/>
      <c r="W21" s="130"/>
    </row>
    <row r="22" spans="1:26" ht="15.75" customHeight="1" x14ac:dyDescent="0.3">
      <c r="B22" s="176"/>
      <c r="C22" s="176"/>
      <c r="D22" s="176"/>
      <c r="E22" s="176"/>
      <c r="F22" s="176"/>
      <c r="G22" s="177"/>
      <c r="M22" s="224"/>
      <c r="N22" s="171"/>
      <c r="O22" s="171"/>
      <c r="P22" s="171"/>
      <c r="R22" s="130"/>
      <c r="S22" s="130"/>
      <c r="T22" s="175"/>
      <c r="U22" s="175"/>
      <c r="V22" s="175"/>
      <c r="W22" s="130"/>
    </row>
    <row r="23" spans="1:26" ht="15.75" customHeight="1" x14ac:dyDescent="0.3">
      <c r="B23" s="596" t="s">
        <v>115</v>
      </c>
      <c r="C23" s="596"/>
      <c r="D23" s="596"/>
      <c r="E23" s="596"/>
      <c r="F23" s="596"/>
      <c r="G23" s="596"/>
      <c r="M23" s="224"/>
      <c r="N23" s="171"/>
      <c r="O23" s="171"/>
      <c r="P23" s="171"/>
      <c r="R23" s="130"/>
      <c r="S23" s="130"/>
      <c r="T23" s="175"/>
      <c r="U23" s="175"/>
      <c r="V23" s="175"/>
      <c r="W23" s="130"/>
    </row>
    <row r="24" spans="1:26" ht="15.75" customHeight="1" x14ac:dyDescent="0.3">
      <c r="B24" s="176"/>
      <c r="C24" s="176"/>
      <c r="D24" s="176"/>
      <c r="E24" s="176"/>
      <c r="F24" s="176"/>
      <c r="M24" s="224"/>
      <c r="N24" s="171"/>
      <c r="O24" s="171"/>
      <c r="P24" s="171"/>
      <c r="R24" s="130"/>
      <c r="S24" s="130"/>
      <c r="T24" s="175"/>
      <c r="U24" s="175"/>
      <c r="V24" s="175"/>
      <c r="W24" s="130"/>
    </row>
    <row r="25" spans="1:26" ht="15.75" customHeight="1" x14ac:dyDescent="0.3">
      <c r="B25" s="598" t="s">
        <v>136</v>
      </c>
      <c r="C25" s="598"/>
      <c r="D25" s="598"/>
      <c r="E25" s="598"/>
      <c r="F25" s="598"/>
      <c r="G25" s="598"/>
      <c r="M25" s="224"/>
      <c r="N25" s="171"/>
      <c r="O25" s="171"/>
      <c r="P25" s="171"/>
      <c r="R25" s="130"/>
      <c r="S25" s="130"/>
      <c r="T25" s="175"/>
      <c r="U25" s="175"/>
      <c r="V25" s="175"/>
      <c r="W25" s="130"/>
    </row>
    <row r="26" spans="1:26" ht="15.75" customHeight="1" x14ac:dyDescent="0.3">
      <c r="B26" s="609" t="s">
        <v>135</v>
      </c>
      <c r="C26" s="596"/>
      <c r="D26" s="596"/>
      <c r="E26" s="596"/>
      <c r="F26" s="596"/>
      <c r="G26" s="596"/>
      <c r="M26" s="224"/>
      <c r="N26" s="171"/>
      <c r="O26" s="171"/>
      <c r="P26" s="171"/>
      <c r="R26" s="130"/>
      <c r="S26" s="130"/>
      <c r="T26" s="175"/>
      <c r="U26" s="175"/>
      <c r="V26" s="175"/>
      <c r="W26" s="130"/>
    </row>
    <row r="27" spans="1:26" ht="15.75" customHeight="1" x14ac:dyDescent="0.3">
      <c r="B27" s="176"/>
      <c r="C27" s="176"/>
      <c r="D27" s="176"/>
      <c r="E27" s="176"/>
      <c r="F27" s="176"/>
      <c r="M27" s="224"/>
      <c r="N27" s="171"/>
      <c r="O27" s="171"/>
      <c r="P27" s="171"/>
      <c r="R27" s="130"/>
      <c r="S27" s="130"/>
      <c r="T27" s="175"/>
      <c r="U27" s="175"/>
      <c r="V27" s="175"/>
      <c r="W27" s="130"/>
    </row>
    <row r="28" spans="1:26" ht="15.75" customHeight="1" x14ac:dyDescent="0.3">
      <c r="B28" s="131" t="s">
        <v>98</v>
      </c>
      <c r="C28" s="180" t="s">
        <v>101</v>
      </c>
      <c r="D28" s="180" t="s">
        <v>102</v>
      </c>
      <c r="E28" s="180"/>
      <c r="F28" s="176"/>
      <c r="M28" s="224"/>
      <c r="N28" s="171"/>
      <c r="O28" s="171"/>
      <c r="P28" s="171"/>
      <c r="R28" s="130"/>
      <c r="S28" s="130"/>
      <c r="T28" s="175"/>
      <c r="U28" s="175"/>
      <c r="V28" s="175"/>
      <c r="W28" s="130"/>
    </row>
    <row r="29" spans="1:26" ht="15.75" customHeight="1" x14ac:dyDescent="0.3">
      <c r="B29" s="135" t="s">
        <v>99</v>
      </c>
      <c r="C29" s="182" t="s">
        <v>207</v>
      </c>
      <c r="D29" s="182" t="s">
        <v>105</v>
      </c>
      <c r="E29" s="182"/>
      <c r="F29" s="176"/>
      <c r="M29" s="224"/>
      <c r="N29" s="171"/>
      <c r="O29" s="171"/>
      <c r="P29" s="171"/>
      <c r="R29" s="171"/>
      <c r="S29" s="171"/>
      <c r="T29" s="170"/>
      <c r="U29" s="141"/>
      <c r="V29" s="141"/>
    </row>
    <row r="30" spans="1:26" ht="15.75" customHeight="1" x14ac:dyDescent="0.3">
      <c r="B30" s="135" t="s">
        <v>237</v>
      </c>
      <c r="C30" s="182" t="s">
        <v>205</v>
      </c>
      <c r="D30" s="182" t="s">
        <v>206</v>
      </c>
      <c r="E30" s="182"/>
      <c r="M30" s="224"/>
      <c r="N30" s="171"/>
      <c r="O30" s="171"/>
      <c r="P30" s="171"/>
      <c r="R30" s="171"/>
      <c r="S30" s="171"/>
      <c r="T30" s="170"/>
      <c r="U30" s="141"/>
      <c r="V30" s="141"/>
    </row>
    <row r="31" spans="1:26" ht="15.75" customHeight="1" x14ac:dyDescent="0.3">
      <c r="B31" s="135" t="s">
        <v>238</v>
      </c>
      <c r="C31" s="182" t="s">
        <v>205</v>
      </c>
      <c r="D31" s="182" t="s">
        <v>206</v>
      </c>
      <c r="E31" s="182"/>
      <c r="M31" s="224"/>
      <c r="N31" s="171"/>
      <c r="O31" s="171"/>
      <c r="P31" s="171"/>
      <c r="R31" s="171"/>
      <c r="S31" s="171"/>
      <c r="T31" s="170"/>
      <c r="U31" s="141"/>
      <c r="V31" s="141"/>
    </row>
    <row r="32" spans="1:26" ht="15.75" customHeight="1" x14ac:dyDescent="0.3">
      <c r="C32" s="182"/>
      <c r="D32" s="182"/>
      <c r="E32" s="182"/>
      <c r="M32" s="224"/>
      <c r="N32" s="171"/>
      <c r="O32" s="171"/>
      <c r="P32" s="171"/>
      <c r="R32" s="171"/>
      <c r="S32" s="171"/>
      <c r="T32" s="170"/>
      <c r="U32" s="141"/>
      <c r="V32" s="141"/>
    </row>
    <row r="33" spans="2:22" ht="15.75" customHeight="1" x14ac:dyDescent="0.3">
      <c r="B33" s="592" t="s">
        <v>269</v>
      </c>
      <c r="C33" s="592"/>
      <c r="D33" s="592"/>
      <c r="E33" s="592"/>
      <c r="F33" s="592"/>
      <c r="G33" s="592"/>
      <c r="H33" s="592"/>
      <c r="I33" s="592"/>
      <c r="M33" s="224"/>
      <c r="N33" s="171"/>
      <c r="O33" s="171"/>
      <c r="P33" s="171"/>
      <c r="R33" s="171"/>
      <c r="S33" s="171"/>
      <c r="T33" s="170"/>
      <c r="U33" s="141"/>
      <c r="V33" s="141"/>
    </row>
    <row r="34" spans="2:22" ht="15.75" customHeight="1" x14ac:dyDescent="0.3">
      <c r="B34" s="128" t="s">
        <v>270</v>
      </c>
      <c r="C34" s="182"/>
      <c r="D34" s="182"/>
      <c r="E34" s="182"/>
      <c r="M34" s="224"/>
      <c r="N34" s="171"/>
      <c r="O34" s="171"/>
      <c r="P34" s="171"/>
      <c r="R34" s="171"/>
      <c r="S34" s="171"/>
      <c r="T34" s="170"/>
      <c r="U34" s="141"/>
      <c r="V34" s="141"/>
    </row>
    <row r="35" spans="2:22" ht="15.75" customHeight="1" x14ac:dyDescent="0.3">
      <c r="B35" s="192"/>
      <c r="C35" s="216"/>
      <c r="D35" s="216"/>
      <c r="E35" s="216"/>
      <c r="F35" s="192"/>
      <c r="G35" s="216"/>
      <c r="H35" s="192"/>
      <c r="I35" s="192"/>
      <c r="J35" s="192"/>
      <c r="K35" s="192"/>
      <c r="L35" s="192"/>
      <c r="M35" s="192"/>
      <c r="N35" s="192"/>
      <c r="O35" s="192"/>
      <c r="P35" s="192"/>
      <c r="Q35" s="192"/>
      <c r="R35" s="192"/>
      <c r="S35" s="192"/>
      <c r="T35" s="141"/>
      <c r="U35" s="141"/>
      <c r="V35" s="141"/>
    </row>
    <row r="36" spans="2:22" ht="15.75" customHeight="1" x14ac:dyDescent="0.3">
      <c r="Q36" s="141"/>
      <c r="R36" s="302" t="s">
        <v>256</v>
      </c>
      <c r="T36" s="253"/>
    </row>
    <row r="37" spans="2:22" ht="15.75" customHeight="1" x14ac:dyDescent="0.3">
      <c r="B37" s="188" t="s">
        <v>255</v>
      </c>
      <c r="C37" s="190" t="s">
        <v>2</v>
      </c>
      <c r="D37" s="190"/>
      <c r="E37" s="190"/>
      <c r="F37" s="190" t="s">
        <v>34</v>
      </c>
      <c r="G37" s="190" t="s">
        <v>35</v>
      </c>
      <c r="H37" s="190"/>
      <c r="I37" s="190"/>
      <c r="J37" s="190"/>
      <c r="K37" s="190"/>
      <c r="L37" s="190"/>
      <c r="M37" s="190" t="s">
        <v>36</v>
      </c>
      <c r="N37" s="190" t="s">
        <v>37</v>
      </c>
      <c r="O37" s="192"/>
      <c r="P37" s="192"/>
      <c r="Q37" s="192"/>
      <c r="R37" s="192" t="s">
        <v>81</v>
      </c>
      <c r="S37" s="192"/>
      <c r="T37" s="303"/>
    </row>
    <row r="38" spans="2:22" ht="15.75" customHeight="1" x14ac:dyDescent="0.3">
      <c r="B38" s="194"/>
      <c r="C38" s="146"/>
      <c r="D38" s="146"/>
      <c r="E38" s="146"/>
      <c r="F38" s="146"/>
      <c r="G38" s="146"/>
      <c r="H38" s="146"/>
      <c r="I38" s="146"/>
      <c r="J38" s="146"/>
      <c r="K38" s="146"/>
      <c r="L38" s="146"/>
      <c r="M38" s="146"/>
      <c r="N38" s="146"/>
      <c r="R38" s="302"/>
    </row>
    <row r="39" spans="2:22" ht="15.75" customHeight="1" x14ac:dyDescent="0.3">
      <c r="B39" s="194"/>
      <c r="C39" s="146"/>
      <c r="D39" s="146"/>
      <c r="E39" s="146"/>
      <c r="F39" s="146"/>
      <c r="G39" s="146"/>
      <c r="H39" s="146"/>
      <c r="I39" s="146"/>
      <c r="J39" s="146"/>
      <c r="K39" s="146"/>
      <c r="L39" s="146"/>
      <c r="M39" s="146"/>
      <c r="N39" s="146"/>
      <c r="R39" s="302"/>
    </row>
    <row r="40" spans="2:22" ht="15.75" customHeight="1" x14ac:dyDescent="0.3">
      <c r="B40" s="194"/>
      <c r="C40" s="146"/>
      <c r="D40" s="146"/>
      <c r="E40" s="146"/>
      <c r="F40" s="146"/>
      <c r="G40" s="146"/>
      <c r="H40" s="146"/>
      <c r="I40" s="146"/>
      <c r="J40" s="146"/>
      <c r="K40" s="146"/>
      <c r="L40" s="146"/>
      <c r="M40" s="146"/>
      <c r="N40" s="146"/>
      <c r="R40" s="302"/>
    </row>
    <row r="41" spans="2:22" ht="15.75" customHeight="1" x14ac:dyDescent="0.3">
      <c r="B41" s="194"/>
      <c r="C41" s="514"/>
      <c r="D41" s="514"/>
      <c r="E41" s="514"/>
      <c r="F41" s="514"/>
      <c r="G41" s="514"/>
      <c r="H41" s="514"/>
      <c r="I41" s="514"/>
      <c r="J41" s="514"/>
      <c r="K41" s="514"/>
      <c r="L41" s="514"/>
      <c r="M41" s="514"/>
      <c r="N41" s="514"/>
      <c r="R41" s="302"/>
    </row>
    <row r="42" spans="2:22" ht="15.75" customHeight="1" x14ac:dyDescent="0.3">
      <c r="B42" s="194"/>
      <c r="C42" s="514"/>
      <c r="D42" s="514"/>
      <c r="E42" s="514"/>
      <c r="F42" s="514"/>
      <c r="G42" s="514"/>
      <c r="H42" s="514"/>
      <c r="I42" s="514"/>
      <c r="J42" s="514"/>
      <c r="K42" s="514"/>
      <c r="L42" s="514"/>
      <c r="M42" s="514"/>
      <c r="N42" s="514"/>
      <c r="R42" s="302"/>
    </row>
    <row r="43" spans="2:22" ht="15.75" customHeight="1" x14ac:dyDescent="0.3">
      <c r="B43" s="194"/>
      <c r="C43" s="514"/>
      <c r="D43" s="514"/>
      <c r="E43" s="514"/>
      <c r="F43" s="514"/>
      <c r="G43" s="514"/>
      <c r="H43" s="514"/>
      <c r="I43" s="514"/>
      <c r="J43" s="514"/>
      <c r="K43" s="514"/>
      <c r="L43" s="514"/>
      <c r="M43" s="514"/>
      <c r="N43" s="514"/>
      <c r="R43" s="302"/>
    </row>
    <row r="44" spans="2:22" ht="15.75" customHeight="1" x14ac:dyDescent="0.3">
      <c r="B44" s="194"/>
      <c r="C44" s="514"/>
      <c r="D44" s="514"/>
      <c r="E44" s="514"/>
      <c r="F44" s="514"/>
      <c r="G44" s="514"/>
      <c r="H44" s="514"/>
      <c r="I44" s="514"/>
      <c r="J44" s="514"/>
      <c r="K44" s="514"/>
      <c r="L44" s="514"/>
      <c r="M44" s="514"/>
      <c r="N44" s="514"/>
      <c r="R44" s="302"/>
    </row>
    <row r="45" spans="2:22" ht="15.75" customHeight="1" x14ac:dyDescent="0.3">
      <c r="B45" s="194"/>
      <c r="C45" s="514"/>
      <c r="D45" s="514"/>
      <c r="E45" s="514"/>
      <c r="F45" s="514"/>
      <c r="G45" s="514"/>
      <c r="H45" s="514"/>
      <c r="I45" s="514"/>
      <c r="J45" s="514"/>
      <c r="K45" s="514"/>
      <c r="L45" s="514"/>
      <c r="M45" s="514"/>
      <c r="N45" s="514"/>
      <c r="R45" s="302"/>
    </row>
    <row r="46" spans="2:22" ht="15.75" customHeight="1" x14ac:dyDescent="0.3">
      <c r="B46" s="194"/>
      <c r="C46" s="514"/>
      <c r="D46" s="514"/>
      <c r="E46" s="514"/>
      <c r="F46" s="514"/>
      <c r="G46" s="514"/>
      <c r="H46" s="514"/>
      <c r="I46" s="514"/>
      <c r="J46" s="514"/>
      <c r="K46" s="514"/>
      <c r="L46" s="514"/>
      <c r="M46" s="514"/>
      <c r="N46" s="514"/>
      <c r="R46" s="302"/>
    </row>
    <row r="47" spans="2:22" ht="15.75" customHeight="1" x14ac:dyDescent="0.3">
      <c r="B47" s="194"/>
      <c r="C47" s="514"/>
      <c r="D47" s="514"/>
      <c r="E47" s="514"/>
      <c r="F47" s="514"/>
      <c r="G47" s="514"/>
      <c r="H47" s="514"/>
      <c r="I47" s="514"/>
      <c r="J47" s="514"/>
      <c r="K47" s="514"/>
      <c r="L47" s="514"/>
      <c r="M47" s="514"/>
      <c r="N47" s="514"/>
      <c r="R47" s="302"/>
    </row>
    <row r="48" spans="2:22" ht="15.75" customHeight="1" x14ac:dyDescent="0.3">
      <c r="B48" s="194"/>
      <c r="C48" s="514"/>
      <c r="D48" s="514"/>
      <c r="E48" s="514"/>
      <c r="F48" s="514"/>
      <c r="G48" s="514"/>
      <c r="H48" s="514"/>
      <c r="I48" s="514"/>
      <c r="J48" s="514"/>
      <c r="K48" s="514"/>
      <c r="L48" s="514"/>
      <c r="M48" s="514"/>
      <c r="N48" s="514"/>
      <c r="R48" s="302"/>
    </row>
    <row r="49" spans="2:24" ht="15.75" customHeight="1" x14ac:dyDescent="0.3">
      <c r="B49" s="194"/>
      <c r="C49" s="146"/>
      <c r="D49" s="146"/>
      <c r="E49" s="146"/>
      <c r="F49" s="146"/>
      <c r="G49" s="146"/>
      <c r="H49" s="146"/>
      <c r="I49" s="146"/>
      <c r="J49" s="146"/>
      <c r="K49" s="146"/>
      <c r="L49" s="146"/>
      <c r="M49" s="146"/>
      <c r="N49" s="146"/>
      <c r="R49" s="302"/>
    </row>
    <row r="50" spans="2:24" ht="15.75" customHeight="1" x14ac:dyDescent="0.3">
      <c r="B50" s="194"/>
      <c r="C50" s="146"/>
      <c r="D50" s="146"/>
      <c r="E50" s="146"/>
      <c r="F50" s="146"/>
      <c r="G50" s="146"/>
      <c r="H50" s="146"/>
      <c r="I50" s="146"/>
      <c r="J50" s="146"/>
      <c r="K50" s="146"/>
      <c r="L50" s="146"/>
      <c r="M50" s="146"/>
      <c r="N50" s="146"/>
    </row>
    <row r="51" spans="2:24" ht="15.75" customHeight="1" x14ac:dyDescent="0.3">
      <c r="C51" s="230"/>
      <c r="D51" s="230"/>
      <c r="E51" s="230"/>
      <c r="F51" s="212"/>
      <c r="G51" s="213"/>
      <c r="H51" s="231"/>
      <c r="I51" s="231"/>
      <c r="J51" s="231"/>
      <c r="K51" s="231"/>
      <c r="L51" s="231"/>
      <c r="M51" s="232"/>
      <c r="N51" s="233"/>
      <c r="O51" s="234"/>
      <c r="P51" s="217"/>
      <c r="Q51" s="147"/>
      <c r="R51" s="144"/>
      <c r="S51" s="144"/>
      <c r="T51" s="217"/>
    </row>
    <row r="52" spans="2:24" ht="15.75" customHeight="1" x14ac:dyDescent="0.3">
      <c r="B52" s="235"/>
      <c r="C52" s="230"/>
      <c r="D52" s="230"/>
      <c r="E52" s="230"/>
      <c r="F52" s="212"/>
      <c r="G52" s="213"/>
      <c r="H52" s="236"/>
      <c r="I52" s="236"/>
      <c r="J52" s="236"/>
      <c r="K52" s="236"/>
      <c r="L52" s="236"/>
      <c r="M52" s="232"/>
      <c r="N52" s="209"/>
      <c r="O52" s="237"/>
      <c r="P52" s="237"/>
      <c r="Q52" s="141"/>
      <c r="R52" s="144"/>
      <c r="S52" s="144"/>
      <c r="T52" s="217"/>
      <c r="V52" s="135" t="s">
        <v>230</v>
      </c>
      <c r="W52" s="171">
        <f>W18</f>
        <v>1345606.93</v>
      </c>
      <c r="X52" s="171"/>
    </row>
    <row r="53" spans="2:24" ht="15.75" customHeight="1" x14ac:dyDescent="0.3">
      <c r="B53" s="235"/>
      <c r="C53" s="230"/>
      <c r="D53" s="230"/>
      <c r="E53" s="230"/>
      <c r="F53" s="212"/>
      <c r="G53" s="213"/>
      <c r="H53" s="236"/>
      <c r="I53" s="236"/>
      <c r="J53" s="236"/>
      <c r="K53" s="236"/>
      <c r="L53" s="236"/>
      <c r="M53" s="232"/>
      <c r="N53" s="209"/>
      <c r="O53" s="237"/>
      <c r="P53" s="237"/>
      <c r="Q53" s="141"/>
    </row>
    <row r="54" spans="2:24" ht="15.75" customHeight="1" x14ac:dyDescent="0.3">
      <c r="B54" s="235"/>
      <c r="C54" s="230"/>
      <c r="D54" s="230"/>
      <c r="E54" s="230"/>
      <c r="F54" s="212"/>
      <c r="G54" s="213"/>
      <c r="H54" s="236"/>
      <c r="I54" s="236"/>
      <c r="J54" s="236"/>
      <c r="K54" s="236"/>
      <c r="L54" s="236"/>
      <c r="M54" s="232"/>
      <c r="N54" s="209"/>
      <c r="O54" s="237"/>
      <c r="P54" s="237"/>
      <c r="Q54" s="141"/>
    </row>
    <row r="55" spans="2:24" ht="15.75" customHeight="1" x14ac:dyDescent="0.3">
      <c r="B55" s="235"/>
      <c r="C55" s="230"/>
      <c r="D55" s="230"/>
      <c r="E55" s="230"/>
      <c r="F55" s="212"/>
      <c r="G55" s="213"/>
      <c r="H55" s="236"/>
      <c r="I55" s="236"/>
      <c r="J55" s="236"/>
      <c r="K55" s="236"/>
      <c r="L55" s="236"/>
      <c r="M55" s="238"/>
      <c r="N55" s="214"/>
      <c r="O55" s="237"/>
      <c r="P55" s="237"/>
      <c r="Q55" s="141"/>
    </row>
    <row r="56" spans="2:24" ht="15.75" customHeight="1" x14ac:dyDescent="0.3"/>
    <row r="57" spans="2:24" ht="15.75" customHeight="1" x14ac:dyDescent="0.3">
      <c r="F57" s="172"/>
      <c r="G57" s="239"/>
      <c r="H57" s="240"/>
      <c r="I57" s="240"/>
      <c r="J57" s="240"/>
      <c r="K57" s="240"/>
      <c r="L57" s="240"/>
    </row>
    <row r="58" spans="2:24" ht="15.75" customHeight="1" x14ac:dyDescent="0.3"/>
    <row r="59" spans="2:24" ht="15.75" customHeight="1" x14ac:dyDescent="0.3">
      <c r="W59" s="171"/>
    </row>
    <row r="60" spans="2:24" ht="15.75" customHeight="1" x14ac:dyDescent="0.3"/>
    <row r="61" spans="2:24" ht="15.75" customHeight="1" x14ac:dyDescent="0.3"/>
    <row r="62" spans="2:24" ht="15.75" customHeight="1" x14ac:dyDescent="0.3"/>
    <row r="63" spans="2:24" ht="15.75" customHeight="1" x14ac:dyDescent="0.3"/>
    <row r="64" spans="2:24" ht="15.75" customHeight="1" x14ac:dyDescent="0.3"/>
    <row r="65" ht="15.75" customHeight="1" x14ac:dyDescent="0.3"/>
    <row r="66" ht="15.75" customHeight="1" x14ac:dyDescent="0.3"/>
    <row r="67" ht="15.75" customHeight="1" x14ac:dyDescent="0.3"/>
  </sheetData>
  <mergeCells count="7">
    <mergeCell ref="U4:W4"/>
    <mergeCell ref="U5:W5"/>
    <mergeCell ref="B33:I33"/>
    <mergeCell ref="B26:G26"/>
    <mergeCell ref="B25:G25"/>
    <mergeCell ref="B21:G21"/>
    <mergeCell ref="B23:G23"/>
  </mergeCells>
  <conditionalFormatting sqref="R7:S17 A7:P7 A9:P17 U7:Y17 N8:P8">
    <cfRule type="expression" dxfId="56" priority="6">
      <formula>MOD(ROW(),2)=0</formula>
    </cfRule>
  </conditionalFormatting>
  <conditionalFormatting sqref="C8">
    <cfRule type="expression" dxfId="55" priority="1">
      <formula>MOD(ROW(),2)=0</formula>
    </cfRule>
  </conditionalFormatting>
  <conditionalFormatting sqref="F8">
    <cfRule type="expression" dxfId="54" priority="2">
      <formula>MOD(ROW(),2)=0</formula>
    </cfRule>
  </conditionalFormatting>
  <conditionalFormatting sqref="A8">
    <cfRule type="expression" dxfId="53" priority="5">
      <formula>MOD(ROW(),2)=0</formula>
    </cfRule>
  </conditionalFormatting>
  <conditionalFormatting sqref="B8 J8:M8 G8 D8:E8">
    <cfRule type="expression" dxfId="52" priority="4">
      <formula>MOD(ROW(),2)=0</formula>
    </cfRule>
  </conditionalFormatting>
  <conditionalFormatting sqref="H8:I8">
    <cfRule type="expression" dxfId="51" priority="3">
      <formula>MOD(ROW(),2)=0</formula>
    </cfRule>
  </conditionalFormatting>
  <hyperlinks>
    <hyperlink ref="B26" r:id="rId1" xr:uid="{00000000-0004-0000-2600-000000000000}"/>
  </hyperlinks>
  <printOptions horizontalCentered="1" gridLines="1"/>
  <pageMargins left="0" right="0" top="0.75" bottom="0.75" header="0.3" footer="0.3"/>
  <pageSetup scale="52" orientation="landscape"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pageSetUpPr fitToPage="1"/>
  </sheetPr>
  <dimension ref="A1:Y67"/>
  <sheetViews>
    <sheetView showGridLines="0" zoomScale="80" zoomScaleNormal="80" workbookViewId="0">
      <pane xSplit="2" ySplit="6" topLeftCell="I7" activePane="bottomRight" state="frozen"/>
      <selection activeCell="H1" sqref="H1:I1048576"/>
      <selection pane="topRight" activeCell="H1" sqref="H1:I1048576"/>
      <selection pane="bottomLeft" activeCell="H1" sqref="H1:I1048576"/>
      <selection pane="bottomRight" activeCell="W52" sqref="W52"/>
    </sheetView>
  </sheetViews>
  <sheetFormatPr defaultColWidth="9.109375" defaultRowHeight="14.4" x14ac:dyDescent="0.3"/>
  <cols>
    <col min="1" max="1" width="7.88671875" style="137" customWidth="1"/>
    <col min="2" max="2" width="65" style="135" customWidth="1"/>
    <col min="3" max="3" width="51.44140625" style="135" bestFit="1" customWidth="1"/>
    <col min="4" max="4" width="13.6640625" style="135" customWidth="1"/>
    <col min="5" max="5" width="8.33203125" style="135" bestFit="1" customWidth="1"/>
    <col min="6" max="6" width="18.88671875" style="135" bestFit="1" customWidth="1"/>
    <col min="7" max="7" width="23" style="135" bestFit="1" customWidth="1"/>
    <col min="8" max="8" width="11.33203125" style="137" customWidth="1"/>
    <col min="9" max="9" width="13.88671875" style="137" customWidth="1"/>
    <col min="10" max="10" width="15" style="135" customWidth="1"/>
    <col min="11" max="11" width="17.6640625" style="135" customWidth="1"/>
    <col min="12" max="12" width="10.33203125" style="135" customWidth="1"/>
    <col min="13" max="13" width="20.5546875" style="135" customWidth="1"/>
    <col min="14" max="14" width="13.33203125" style="135" bestFit="1" customWidth="1"/>
    <col min="15" max="15" width="13.6640625" style="135" customWidth="1"/>
    <col min="16" max="16" width="14.44140625" style="135" customWidth="1"/>
    <col min="17" max="17" width="3.6640625" style="135" customWidth="1"/>
    <col min="18" max="18" width="15.88671875" style="135" customWidth="1"/>
    <col min="19" max="19" width="14.33203125" style="135" customWidth="1"/>
    <col min="20" max="20" width="3.6640625" style="135" customWidth="1"/>
    <col min="21" max="21" width="13.5546875" style="135" customWidth="1"/>
    <col min="22" max="23" width="16.6640625" style="135" customWidth="1"/>
    <col min="24" max="24" width="14.33203125" style="135" customWidth="1"/>
    <col min="25" max="16384" width="9.109375" style="135"/>
  </cols>
  <sheetData>
    <row r="1" spans="1:25" ht="15.75" customHeight="1" x14ac:dyDescent="0.3">
      <c r="A1" s="132" t="s">
        <v>173</v>
      </c>
    </row>
    <row r="2" spans="1:25" ht="15.75" customHeight="1" x14ac:dyDescent="0.3">
      <c r="A2" s="138" t="str">
        <f>'#1461 Inlet Grove Comm HS '!A2</f>
        <v>Federal Grant Allocations/Reimbursements as of: 03/31/2024</v>
      </c>
      <c r="B2" s="199"/>
      <c r="N2" s="140"/>
      <c r="O2" s="140"/>
      <c r="Q2" s="141"/>
      <c r="R2" s="141"/>
      <c r="S2" s="141"/>
      <c r="T2" s="141"/>
    </row>
    <row r="3" spans="1:25" ht="15.75" customHeight="1" x14ac:dyDescent="0.3">
      <c r="A3" s="142" t="s">
        <v>68</v>
      </c>
      <c r="B3" s="132"/>
      <c r="D3" s="132"/>
      <c r="E3" s="132"/>
      <c r="F3" s="132"/>
      <c r="Q3" s="141"/>
      <c r="R3" s="141"/>
      <c r="S3" s="141"/>
      <c r="T3" s="141"/>
      <c r="U3" s="136"/>
      <c r="V3" s="143"/>
    </row>
    <row r="4" spans="1:25" ht="15.75" customHeight="1" x14ac:dyDescent="0.3">
      <c r="A4" s="326"/>
      <c r="B4" s="122"/>
      <c r="N4" s="250"/>
      <c r="O4" s="250"/>
      <c r="P4" s="250"/>
      <c r="Q4" s="250"/>
      <c r="R4" s="141"/>
      <c r="S4" s="141"/>
      <c r="T4" s="146"/>
      <c r="U4" s="594" t="s">
        <v>263</v>
      </c>
      <c r="V4" s="594"/>
      <c r="W4" s="594"/>
      <c r="X4" s="147"/>
    </row>
    <row r="5" spans="1:25" ht="15" thickBot="1" x14ac:dyDescent="0.35">
      <c r="H5" s="148"/>
      <c r="I5" s="148"/>
      <c r="N5" s="250"/>
      <c r="O5" s="250"/>
      <c r="P5" s="250"/>
      <c r="Q5" s="250"/>
      <c r="R5" s="150"/>
      <c r="S5" s="150"/>
      <c r="T5" s="146"/>
      <c r="U5" s="593"/>
      <c r="V5" s="593"/>
      <c r="W5" s="593"/>
      <c r="X5" s="151"/>
    </row>
    <row r="6" spans="1:25" s="202" customFormat="1" ht="58.2"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145"/>
      <c r="R6" s="154" t="s">
        <v>264</v>
      </c>
      <c r="S6" s="155" t="s">
        <v>265</v>
      </c>
      <c r="T6" s="200"/>
      <c r="U6" s="345" t="s">
        <v>223</v>
      </c>
      <c r="V6" s="346" t="s">
        <v>251</v>
      </c>
      <c r="W6" s="347" t="s">
        <v>252</v>
      </c>
      <c r="X6" s="159" t="str">
        <f>'#0664 Academy Positive Learning'!X6</f>
        <v>Available Budget as of 03/31/2024</v>
      </c>
    </row>
    <row r="7" spans="1:25" ht="15.75" customHeight="1" x14ac:dyDescent="0.3">
      <c r="C7" s="289"/>
      <c r="D7" s="182"/>
      <c r="E7" s="137"/>
      <c r="H7" s="296"/>
      <c r="I7" s="296"/>
      <c r="J7" s="169"/>
      <c r="K7" s="169"/>
      <c r="L7" s="169"/>
      <c r="M7" s="169"/>
      <c r="N7" s="508"/>
      <c r="O7" s="505"/>
      <c r="P7" s="365"/>
      <c r="Q7" s="361"/>
      <c r="R7" s="509"/>
      <c r="S7" s="369"/>
      <c r="T7" s="362"/>
      <c r="U7" s="509"/>
      <c r="V7" s="370"/>
      <c r="W7" s="451"/>
      <c r="X7" s="416"/>
    </row>
    <row r="8" spans="1:25" ht="15.75" customHeight="1" x14ac:dyDescent="0.3">
      <c r="C8" s="295"/>
      <c r="D8" s="137"/>
      <c r="E8" s="137"/>
      <c r="H8" s="296"/>
      <c r="I8" s="296"/>
      <c r="J8" s="198"/>
      <c r="K8" s="198"/>
      <c r="L8" s="198"/>
      <c r="M8" s="137"/>
      <c r="N8" s="363"/>
      <c r="O8" s="364"/>
      <c r="P8" s="365"/>
      <c r="Q8" s="361"/>
      <c r="R8" s="363"/>
      <c r="S8" s="369"/>
      <c r="T8" s="362"/>
      <c r="U8" s="363"/>
      <c r="V8" s="370"/>
      <c r="W8" s="451"/>
      <c r="X8" s="416"/>
    </row>
    <row r="9" spans="1:25" ht="15.75" customHeight="1" thickBot="1" x14ac:dyDescent="0.35">
      <c r="B9" s="141"/>
      <c r="C9" s="182"/>
      <c r="D9" s="182"/>
      <c r="E9" s="182"/>
      <c r="H9" s="296"/>
      <c r="I9" s="296"/>
      <c r="M9" s="224" t="s">
        <v>38</v>
      </c>
      <c r="N9" s="366">
        <f>SUM(N7:N7)</f>
        <v>0</v>
      </c>
      <c r="O9" s="367">
        <f>SUM(O7:O7)</f>
        <v>0</v>
      </c>
      <c r="P9" s="368">
        <f>SUM(P7:P7)</f>
        <v>0</v>
      </c>
      <c r="Q9" s="360"/>
      <c r="R9" s="366">
        <f t="shared" ref="R9:S9" si="0">SUM(R7:R7)</f>
        <v>0</v>
      </c>
      <c r="S9" s="368">
        <f t="shared" si="0"/>
        <v>0</v>
      </c>
      <c r="T9" s="360"/>
      <c r="U9" s="366">
        <f t="shared" ref="U9:V9" si="1">SUM(U7:U7)</f>
        <v>0</v>
      </c>
      <c r="V9" s="367">
        <f t="shared" si="1"/>
        <v>0</v>
      </c>
      <c r="W9" s="454">
        <f>SUM(W7:W7)</f>
        <v>0</v>
      </c>
      <c r="X9" s="457">
        <f>SUM(X7)</f>
        <v>0</v>
      </c>
    </row>
    <row r="10" spans="1:25" ht="15.75" customHeight="1" thickTop="1" x14ac:dyDescent="0.3">
      <c r="B10" s="141"/>
      <c r="C10" s="182"/>
      <c r="D10" s="182"/>
      <c r="E10" s="182"/>
      <c r="H10" s="296"/>
      <c r="I10" s="296"/>
      <c r="M10" s="224"/>
      <c r="N10" s="171"/>
      <c r="O10" s="171"/>
      <c r="P10" s="171"/>
      <c r="Q10" s="141"/>
      <c r="R10" s="165"/>
      <c r="S10" s="165"/>
      <c r="T10" s="165"/>
      <c r="U10" s="164"/>
      <c r="V10" s="164"/>
      <c r="W10" s="164"/>
      <c r="X10" s="164"/>
      <c r="Y10" s="141"/>
    </row>
    <row r="11" spans="1:25" ht="15.75" customHeight="1" x14ac:dyDescent="0.3">
      <c r="B11" s="132" t="s">
        <v>111</v>
      </c>
      <c r="C11" s="182"/>
      <c r="D11" s="182"/>
      <c r="E11" s="182"/>
      <c r="H11" s="296"/>
      <c r="I11" s="296"/>
      <c r="M11" s="224"/>
      <c r="N11" s="171"/>
      <c r="O11" s="171"/>
      <c r="P11" s="171"/>
      <c r="Q11" s="141"/>
      <c r="R11" s="164"/>
      <c r="S11" s="164"/>
      <c r="T11" s="164"/>
      <c r="U11" s="164"/>
      <c r="V11" s="164"/>
      <c r="W11" s="164"/>
      <c r="X11" s="164"/>
      <c r="Y11" s="141"/>
    </row>
    <row r="12" spans="1:25" ht="15.75" customHeight="1" x14ac:dyDescent="0.3">
      <c r="B12" s="608" t="s">
        <v>253</v>
      </c>
      <c r="C12" s="608"/>
      <c r="D12" s="608"/>
      <c r="E12" s="608"/>
      <c r="F12" s="608"/>
      <c r="G12" s="608"/>
      <c r="H12" s="296"/>
      <c r="I12" s="296"/>
      <c r="J12" s="203"/>
      <c r="M12" s="224"/>
      <c r="R12" s="164"/>
      <c r="S12" s="164"/>
      <c r="T12" s="164"/>
      <c r="U12" s="164"/>
      <c r="V12" s="164"/>
      <c r="W12" s="164"/>
      <c r="X12" s="164"/>
      <c r="Y12" s="141"/>
    </row>
    <row r="13" spans="1:25" ht="15.75" customHeight="1" x14ac:dyDescent="0.3">
      <c r="C13" s="182"/>
      <c r="D13" s="182"/>
      <c r="E13" s="182"/>
      <c r="H13" s="296"/>
      <c r="I13" s="296"/>
      <c r="M13" s="224"/>
      <c r="N13" s="171"/>
      <c r="O13" s="171"/>
      <c r="P13" s="171"/>
      <c r="R13" s="164"/>
      <c r="S13" s="164"/>
      <c r="T13" s="164"/>
      <c r="U13" s="164"/>
      <c r="V13" s="164"/>
      <c r="W13" s="164"/>
      <c r="X13" s="164"/>
      <c r="Y13" s="141"/>
    </row>
    <row r="14" spans="1:25" ht="15.75" customHeight="1" x14ac:dyDescent="0.3">
      <c r="B14" s="596" t="s">
        <v>115</v>
      </c>
      <c r="C14" s="596"/>
      <c r="D14" s="596"/>
      <c r="E14" s="596"/>
      <c r="F14" s="596"/>
      <c r="G14" s="596"/>
      <c r="H14" s="296"/>
      <c r="I14" s="296"/>
      <c r="J14" s="176"/>
      <c r="M14" s="224"/>
      <c r="N14" s="171"/>
      <c r="O14" s="171"/>
      <c r="P14" s="171"/>
      <c r="R14" s="164"/>
      <c r="S14" s="164"/>
      <c r="T14" s="164"/>
      <c r="U14" s="164"/>
      <c r="V14" s="164"/>
      <c r="W14" s="164"/>
      <c r="X14" s="164"/>
      <c r="Y14" s="141"/>
    </row>
    <row r="15" spans="1:25" ht="15.75" customHeight="1" x14ac:dyDescent="0.3">
      <c r="B15" s="176"/>
      <c r="C15" s="176"/>
      <c r="D15" s="176"/>
      <c r="E15" s="176"/>
      <c r="F15" s="176"/>
      <c r="G15" s="176"/>
      <c r="H15" s="296"/>
      <c r="I15" s="296"/>
      <c r="J15" s="176"/>
      <c r="M15" s="224"/>
      <c r="N15" s="171"/>
      <c r="O15" s="171"/>
      <c r="P15" s="171"/>
      <c r="R15" s="164"/>
      <c r="S15" s="164"/>
      <c r="T15" s="164"/>
      <c r="U15" s="164"/>
      <c r="V15" s="164"/>
      <c r="W15" s="164"/>
      <c r="X15" s="164"/>
      <c r="Y15" s="141"/>
    </row>
    <row r="16" spans="1:25" ht="15.75" customHeight="1" x14ac:dyDescent="0.3">
      <c r="B16" s="596" t="s">
        <v>136</v>
      </c>
      <c r="C16" s="596"/>
      <c r="D16" s="596"/>
      <c r="E16" s="596"/>
      <c r="F16" s="596"/>
      <c r="G16" s="596"/>
      <c r="H16" s="296"/>
      <c r="I16" s="296"/>
      <c r="J16" s="176"/>
      <c r="M16" s="224"/>
      <c r="N16" s="171"/>
      <c r="O16" s="171"/>
      <c r="P16" s="171"/>
      <c r="R16" s="164"/>
      <c r="S16" s="164"/>
      <c r="T16" s="164"/>
      <c r="U16" s="164"/>
      <c r="V16" s="164"/>
      <c r="W16" s="164"/>
      <c r="X16" s="164"/>
      <c r="Y16" s="141"/>
    </row>
    <row r="17" spans="2:25" ht="15.75" customHeight="1" x14ac:dyDescent="0.3">
      <c r="B17" s="609" t="s">
        <v>135</v>
      </c>
      <c r="C17" s="609"/>
      <c r="D17" s="609"/>
      <c r="E17" s="609"/>
      <c r="F17" s="609"/>
      <c r="G17" s="609"/>
      <c r="H17" s="177"/>
      <c r="I17" s="177"/>
      <c r="J17" s="176"/>
      <c r="M17" s="224"/>
      <c r="N17" s="171"/>
      <c r="O17" s="171"/>
      <c r="P17" s="171"/>
      <c r="R17" s="170"/>
      <c r="S17" s="164"/>
      <c r="T17" s="170"/>
      <c r="U17" s="170"/>
      <c r="V17" s="170"/>
      <c r="W17" s="170"/>
      <c r="X17" s="164"/>
      <c r="Y17" s="141"/>
    </row>
    <row r="18" spans="2:25" ht="15.75" customHeight="1" x14ac:dyDescent="0.3">
      <c r="B18" s="176"/>
      <c r="C18" s="176"/>
      <c r="D18" s="176"/>
      <c r="E18" s="176"/>
      <c r="F18" s="176"/>
      <c r="G18" s="176"/>
      <c r="H18" s="177"/>
      <c r="I18" s="177"/>
      <c r="J18" s="176"/>
      <c r="M18" s="224"/>
      <c r="N18" s="171"/>
      <c r="O18" s="171"/>
      <c r="P18" s="171"/>
      <c r="R18" s="170"/>
      <c r="S18" s="170"/>
      <c r="T18" s="170"/>
      <c r="U18" s="170"/>
      <c r="V18" s="170"/>
      <c r="W18" s="170"/>
      <c r="X18" s="164"/>
      <c r="Y18" s="141"/>
    </row>
    <row r="19" spans="2:25" ht="15.75" customHeight="1" x14ac:dyDescent="0.3">
      <c r="B19" s="131" t="s">
        <v>98</v>
      </c>
      <c r="C19" s="180" t="s">
        <v>101</v>
      </c>
      <c r="D19" s="180" t="s">
        <v>102</v>
      </c>
      <c r="E19" s="180"/>
      <c r="F19" s="176"/>
      <c r="G19" s="176"/>
      <c r="H19" s="177"/>
      <c r="I19" s="177"/>
      <c r="J19" s="176"/>
      <c r="M19" s="224"/>
      <c r="N19" s="171"/>
      <c r="O19" s="171"/>
      <c r="P19" s="171"/>
      <c r="R19" s="141"/>
      <c r="S19" s="141"/>
      <c r="T19" s="141"/>
      <c r="U19" s="141"/>
      <c r="V19" s="141"/>
      <c r="W19" s="141"/>
      <c r="X19" s="141"/>
      <c r="Y19" s="141"/>
    </row>
    <row r="20" spans="2:25" ht="15.75" customHeight="1" x14ac:dyDescent="0.3">
      <c r="B20" s="135" t="s">
        <v>104</v>
      </c>
      <c r="C20" s="182" t="s">
        <v>205</v>
      </c>
      <c r="D20" s="182" t="s">
        <v>206</v>
      </c>
      <c r="E20" s="182"/>
      <c r="F20" s="176"/>
      <c r="G20" s="176"/>
      <c r="H20" s="177"/>
      <c r="I20" s="177"/>
      <c r="J20" s="176"/>
      <c r="M20" s="224"/>
      <c r="N20" s="171"/>
      <c r="O20" s="171"/>
      <c r="P20" s="171"/>
      <c r="R20" s="170"/>
      <c r="S20" s="170"/>
      <c r="T20" s="170"/>
      <c r="U20" s="170"/>
      <c r="V20" s="170"/>
      <c r="W20" s="170"/>
      <c r="X20" s="170"/>
      <c r="Y20" s="141"/>
    </row>
    <row r="21" spans="2:25" ht="15.75" customHeight="1" x14ac:dyDescent="0.3">
      <c r="C21" s="182"/>
      <c r="D21" s="182"/>
      <c r="E21" s="182"/>
      <c r="M21" s="224"/>
      <c r="N21" s="171"/>
      <c r="O21" s="171"/>
      <c r="P21" s="171"/>
      <c r="R21" s="170"/>
      <c r="S21" s="170"/>
      <c r="T21" s="170"/>
      <c r="U21" s="170"/>
      <c r="V21" s="170"/>
      <c r="W21" s="170"/>
      <c r="X21" s="170"/>
      <c r="Y21" s="141"/>
    </row>
    <row r="22" spans="2:25" ht="15.75" customHeight="1" x14ac:dyDescent="0.3">
      <c r="B22" s="592" t="s">
        <v>269</v>
      </c>
      <c r="C22" s="592"/>
      <c r="D22" s="592"/>
      <c r="E22" s="592"/>
      <c r="F22" s="592"/>
      <c r="G22" s="592"/>
      <c r="H22" s="592"/>
      <c r="I22" s="592"/>
      <c r="M22" s="224"/>
      <c r="N22" s="171"/>
      <c r="O22" s="171"/>
      <c r="P22" s="171"/>
      <c r="R22" s="141"/>
      <c r="S22" s="141"/>
      <c r="T22" s="141"/>
      <c r="U22" s="141"/>
      <c r="V22" s="141"/>
      <c r="W22" s="141"/>
      <c r="X22" s="141"/>
      <c r="Y22" s="141"/>
    </row>
    <row r="23" spans="2:25" ht="15.75" customHeight="1" x14ac:dyDescent="0.3">
      <c r="B23" s="128" t="s">
        <v>270</v>
      </c>
      <c r="C23" s="182"/>
      <c r="D23" s="182"/>
      <c r="E23" s="182"/>
      <c r="M23" s="224"/>
      <c r="N23" s="171"/>
      <c r="O23" s="171"/>
      <c r="P23" s="171"/>
      <c r="R23" s="141"/>
      <c r="S23" s="141"/>
      <c r="T23" s="141"/>
      <c r="U23" s="141"/>
      <c r="V23" s="141"/>
      <c r="W23" s="141"/>
      <c r="X23" s="141"/>
      <c r="Y23" s="141"/>
    </row>
    <row r="24" spans="2:25" ht="15.75" customHeight="1" x14ac:dyDescent="0.3">
      <c r="C24" s="182"/>
      <c r="D24" s="182"/>
      <c r="E24" s="182"/>
      <c r="M24" s="224"/>
      <c r="N24" s="171"/>
      <c r="O24" s="171"/>
      <c r="P24" s="171"/>
      <c r="R24" s="141"/>
      <c r="S24" s="141"/>
      <c r="T24" s="141"/>
      <c r="U24" s="141"/>
      <c r="V24" s="141"/>
      <c r="W24" s="141"/>
      <c r="X24" s="141"/>
      <c r="Y24" s="141"/>
    </row>
    <row r="25" spans="2:25" ht="15.75" customHeight="1" x14ac:dyDescent="0.3">
      <c r="B25" s="192"/>
      <c r="C25" s="192"/>
      <c r="D25" s="192"/>
      <c r="E25" s="192"/>
      <c r="F25" s="192"/>
      <c r="G25" s="192"/>
      <c r="H25" s="216"/>
      <c r="I25" s="216"/>
      <c r="J25" s="192"/>
      <c r="K25" s="192"/>
      <c r="L25" s="141"/>
      <c r="M25" s="141"/>
      <c r="N25" s="192"/>
      <c r="O25" s="192"/>
      <c r="P25" s="141"/>
      <c r="Q25" s="141"/>
      <c r="R25" s="141"/>
      <c r="S25" s="141"/>
      <c r="T25" s="141"/>
      <c r="U25" s="141"/>
      <c r="V25" s="141"/>
      <c r="W25" s="141"/>
      <c r="X25" s="141"/>
      <c r="Y25" s="141"/>
    </row>
    <row r="26" spans="2:25" ht="15.75" customHeight="1" x14ac:dyDescent="0.3">
      <c r="E26" s="184"/>
      <c r="F26" s="184"/>
      <c r="G26" s="184"/>
      <c r="H26" s="186"/>
      <c r="I26" s="186"/>
      <c r="J26" s="184"/>
      <c r="L26" s="184"/>
      <c r="M26" s="184"/>
      <c r="O26" s="184"/>
      <c r="P26" s="184"/>
      <c r="Q26" s="184"/>
      <c r="R26" s="184"/>
      <c r="S26" s="184"/>
      <c r="T26" s="184"/>
      <c r="U26" s="187" t="s">
        <v>254</v>
      </c>
      <c r="V26" s="187"/>
      <c r="W26" s="187"/>
      <c r="X26" s="141"/>
    </row>
    <row r="27" spans="2:25" ht="15.75" customHeight="1" x14ac:dyDescent="0.3">
      <c r="B27" s="188" t="s">
        <v>255</v>
      </c>
      <c r="C27" s="190" t="s">
        <v>2</v>
      </c>
      <c r="D27" s="190" t="s">
        <v>34</v>
      </c>
      <c r="E27" s="190" t="s">
        <v>34</v>
      </c>
      <c r="F27" s="263" t="s">
        <v>35</v>
      </c>
      <c r="G27" s="190" t="s">
        <v>36</v>
      </c>
      <c r="H27" s="593" t="s">
        <v>37</v>
      </c>
      <c r="I27" s="593"/>
      <c r="J27" s="593"/>
      <c r="K27" s="190"/>
      <c r="L27" s="190"/>
      <c r="M27" s="190"/>
      <c r="N27" s="190"/>
      <c r="O27" s="191"/>
      <c r="P27" s="191"/>
      <c r="Q27" s="191"/>
      <c r="R27" s="191"/>
      <c r="S27" s="191"/>
      <c r="T27" s="191"/>
      <c r="U27" s="192" t="s">
        <v>81</v>
      </c>
      <c r="V27" s="193"/>
      <c r="W27" s="193"/>
      <c r="X27" s="141"/>
    </row>
    <row r="28" spans="2:25" ht="15.75" customHeight="1" x14ac:dyDescent="0.3">
      <c r="C28" s="264"/>
      <c r="D28" s="265"/>
      <c r="E28" s="265"/>
      <c r="F28" s="266"/>
      <c r="G28" s="267"/>
      <c r="H28" s="607"/>
      <c r="I28" s="607"/>
      <c r="J28" s="607"/>
      <c r="K28" s="607"/>
      <c r="L28" s="268"/>
      <c r="M28" s="269"/>
      <c r="N28" s="270"/>
      <c r="O28" s="270"/>
      <c r="P28" s="215"/>
      <c r="Q28" s="215"/>
      <c r="W28" s="141"/>
      <c r="X28" s="141"/>
    </row>
    <row r="29" spans="2:25" ht="15.75" customHeight="1" x14ac:dyDescent="0.3">
      <c r="W29" s="141"/>
      <c r="X29" s="141"/>
    </row>
    <row r="30" spans="2:25" ht="15.75" customHeight="1" x14ac:dyDescent="0.3">
      <c r="W30" s="141"/>
      <c r="X30" s="141"/>
    </row>
    <row r="31" spans="2:25" ht="15.75" customHeight="1" x14ac:dyDescent="0.3">
      <c r="W31" s="141"/>
      <c r="X31" s="141"/>
    </row>
    <row r="32" spans="2:25" ht="15.75" customHeight="1" x14ac:dyDescent="0.3">
      <c r="W32" s="141"/>
      <c r="X32" s="141"/>
    </row>
    <row r="33" spans="23:24" ht="15.75" customHeight="1" x14ac:dyDescent="0.3">
      <c r="W33" s="141"/>
      <c r="X33" s="141"/>
    </row>
    <row r="34" spans="23:24" ht="15.75" customHeight="1" x14ac:dyDescent="0.3"/>
    <row r="35" spans="23:24" ht="15.75" customHeight="1" x14ac:dyDescent="0.3"/>
    <row r="36" spans="23:24" ht="15.75" customHeight="1" x14ac:dyDescent="0.3"/>
    <row r="37" spans="23:24" ht="15.75" customHeight="1" x14ac:dyDescent="0.3"/>
    <row r="38" spans="23:24" ht="15.75" customHeight="1" x14ac:dyDescent="0.3"/>
    <row r="39" spans="23:24" ht="15.75" customHeight="1" x14ac:dyDescent="0.3"/>
    <row r="40" spans="23:24" ht="15.75" customHeight="1" x14ac:dyDescent="0.3"/>
    <row r="41" spans="23:24" ht="15.75" customHeight="1" x14ac:dyDescent="0.3"/>
    <row r="42" spans="23:24" ht="15.75" customHeight="1" x14ac:dyDescent="0.3"/>
    <row r="43" spans="23:24" ht="15.75" customHeight="1" x14ac:dyDescent="0.3"/>
    <row r="44" spans="23:24" ht="15.75" customHeight="1" x14ac:dyDescent="0.3"/>
    <row r="45" spans="23:24" ht="15.75" customHeight="1" x14ac:dyDescent="0.3"/>
    <row r="46" spans="23:24" ht="15.75" customHeight="1" x14ac:dyDescent="0.3"/>
    <row r="47" spans="23:24" ht="15.75" customHeight="1" x14ac:dyDescent="0.3"/>
    <row r="48" spans="23:24" ht="15.75" customHeight="1" x14ac:dyDescent="0.3"/>
    <row r="49" spans="16:23" ht="15.75" customHeight="1" x14ac:dyDescent="0.3"/>
    <row r="50" spans="16:23" ht="15.75" customHeight="1" x14ac:dyDescent="0.3"/>
    <row r="51" spans="16:23" ht="15.75" customHeight="1" x14ac:dyDescent="0.3">
      <c r="P51" s="144"/>
      <c r="Q51" s="144"/>
      <c r="R51" s="144"/>
      <c r="S51" s="144"/>
      <c r="T51" s="144"/>
      <c r="U51" s="144"/>
    </row>
    <row r="52" spans="16:23" ht="15.75" customHeight="1" x14ac:dyDescent="0.3">
      <c r="P52" s="165"/>
      <c r="Q52" s="144"/>
      <c r="R52" s="144"/>
      <c r="S52" s="144"/>
      <c r="T52" s="144"/>
      <c r="U52" s="144"/>
      <c r="V52" s="144" t="s">
        <v>230</v>
      </c>
      <c r="W52" s="171">
        <f>W9</f>
        <v>0</v>
      </c>
    </row>
    <row r="53" spans="16:23" ht="15.75" customHeight="1" x14ac:dyDescent="0.3">
      <c r="P53" s="144"/>
      <c r="Q53" s="144"/>
      <c r="R53" s="144"/>
      <c r="S53" s="144"/>
      <c r="T53" s="144"/>
      <c r="U53" s="144"/>
      <c r="V53" s="144"/>
    </row>
    <row r="54" spans="16:23" ht="15.75" customHeight="1" x14ac:dyDescent="0.3"/>
    <row r="55" spans="16:23" ht="15.75" customHeight="1" x14ac:dyDescent="0.3"/>
    <row r="56" spans="16:23" ht="15.75" customHeight="1" x14ac:dyDescent="0.3"/>
    <row r="57" spans="16:23" ht="15.75" customHeight="1" x14ac:dyDescent="0.3"/>
    <row r="58" spans="16:23" ht="15.75" customHeight="1" x14ac:dyDescent="0.3"/>
    <row r="59" spans="16:23" ht="15.75" customHeight="1" x14ac:dyDescent="0.3"/>
    <row r="60" spans="16:23" ht="15.75" customHeight="1" x14ac:dyDescent="0.3"/>
    <row r="61" spans="16:23" ht="15.75" customHeight="1" x14ac:dyDescent="0.3"/>
    <row r="62" spans="16:23" ht="15.75" customHeight="1" x14ac:dyDescent="0.3"/>
    <row r="63" spans="16:23" ht="15.75" customHeight="1" x14ac:dyDescent="0.3"/>
    <row r="64" spans="16:23" ht="15.75" customHeight="1" x14ac:dyDescent="0.3"/>
    <row r="65" ht="15.75" customHeight="1" x14ac:dyDescent="0.3"/>
    <row r="66" ht="15.75" customHeight="1" x14ac:dyDescent="0.3"/>
    <row r="67" ht="15.75" customHeight="1" x14ac:dyDescent="0.3"/>
  </sheetData>
  <mergeCells count="9">
    <mergeCell ref="H27:J27"/>
    <mergeCell ref="H28:K28"/>
    <mergeCell ref="U4:W4"/>
    <mergeCell ref="U5:W5"/>
    <mergeCell ref="B12:G12"/>
    <mergeCell ref="B14:G14"/>
    <mergeCell ref="B16:G16"/>
    <mergeCell ref="B17:G17"/>
    <mergeCell ref="B22:I22"/>
  </mergeCells>
  <hyperlinks>
    <hyperlink ref="B17" r:id="rId1" xr:uid="{00000000-0004-0000-0300-000000000000}"/>
  </hyperlinks>
  <printOptions horizontalCentered="1" gridLines="1"/>
  <pageMargins left="0" right="0" top="0.75" bottom="0.75" header="0.3" footer="0.3"/>
  <pageSetup scale="45" orientation="landscape" horizontalDpi="1200" verticalDpi="1200"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CCFFCC"/>
    <pageSetUpPr fitToPage="1"/>
  </sheetPr>
  <dimension ref="A1:Y67"/>
  <sheetViews>
    <sheetView showGridLines="0" zoomScale="80" zoomScaleNormal="80" workbookViewId="0">
      <pane xSplit="2" ySplit="4" topLeftCell="H5" activePane="bottomRight" state="frozen"/>
      <selection activeCell="X1" sqref="X1:X1048576"/>
      <selection pane="topRight" activeCell="X1" sqref="X1:X1048576"/>
      <selection pane="bottomLeft" activeCell="X1" sqref="X1:X1048576"/>
      <selection pane="bottomRight" activeCell="T21" sqref="T21"/>
    </sheetView>
  </sheetViews>
  <sheetFormatPr defaultColWidth="9.109375" defaultRowHeight="14.4" x14ac:dyDescent="0.3"/>
  <cols>
    <col min="1" max="1" width="7.88671875" style="135" customWidth="1"/>
    <col min="2" max="2" width="64.5546875" style="135" customWidth="1"/>
    <col min="3" max="3" width="48.5546875" style="135" bestFit="1" customWidth="1"/>
    <col min="4" max="4" width="15.109375" style="135" customWidth="1"/>
    <col min="5" max="5" width="9.33203125" style="135" customWidth="1"/>
    <col min="6" max="6" width="19.44140625" style="135" bestFit="1" customWidth="1"/>
    <col min="7" max="7" width="23" style="135" bestFit="1" customWidth="1"/>
    <col min="8" max="8" width="11.33203125" style="135" customWidth="1"/>
    <col min="9" max="9" width="14" style="135" customWidth="1"/>
    <col min="10" max="10" width="13.33203125" style="135" customWidth="1"/>
    <col min="11" max="11" width="15.109375" style="135" customWidth="1"/>
    <col min="12" max="12" width="15.88671875" style="135" bestFit="1" customWidth="1"/>
    <col min="13" max="13" width="24" style="135" bestFit="1" customWidth="1"/>
    <col min="14" max="14" width="15.88671875" style="135" bestFit="1" customWidth="1"/>
    <col min="15" max="15" width="13.6640625" style="135" customWidth="1"/>
    <col min="16" max="16" width="15.88671875" style="135" bestFit="1" customWidth="1"/>
    <col min="17" max="17" width="3.109375" style="135" customWidth="1"/>
    <col min="18" max="18" width="16.44140625" style="135" customWidth="1"/>
    <col min="19" max="19" width="15.88671875" style="135" bestFit="1" customWidth="1"/>
    <col min="20" max="20" width="4.88671875" style="135" customWidth="1"/>
    <col min="21" max="21" width="15.88671875" style="135" bestFit="1" customWidth="1"/>
    <col min="22" max="22" width="14.88671875" style="135" bestFit="1" customWidth="1"/>
    <col min="23" max="23" width="15.88671875" style="135" bestFit="1" customWidth="1"/>
    <col min="24" max="24" width="14.33203125" style="135" customWidth="1"/>
    <col min="25" max="16384" width="9.109375" style="135"/>
  </cols>
  <sheetData>
    <row r="1" spans="1:25" ht="15.75" customHeight="1" x14ac:dyDescent="0.3">
      <c r="A1" s="132" t="s">
        <v>164</v>
      </c>
      <c r="T1" s="141"/>
    </row>
    <row r="2" spans="1:25" ht="15.75" customHeight="1" x14ac:dyDescent="0.3">
      <c r="A2" s="138" t="str">
        <f>'#4051 Renaissance CS @ Central '!A2</f>
        <v>Federal Grant Allocations/Reimbursements as of: 03/31/2024</v>
      </c>
      <c r="B2" s="199"/>
      <c r="N2" s="140"/>
      <c r="O2" s="140"/>
      <c r="Q2" s="141"/>
      <c r="R2" s="141"/>
      <c r="S2" s="141"/>
      <c r="T2" s="141"/>
    </row>
    <row r="3" spans="1:25" ht="15.75" customHeight="1" x14ac:dyDescent="0.3">
      <c r="A3" s="142" t="s">
        <v>89</v>
      </c>
      <c r="B3" s="132"/>
      <c r="D3" s="132"/>
      <c r="E3" s="132"/>
      <c r="F3" s="132"/>
      <c r="Q3" s="141"/>
      <c r="R3" s="141"/>
      <c r="S3" s="141"/>
      <c r="T3" s="141"/>
      <c r="U3" s="136"/>
      <c r="V3" s="143"/>
    </row>
    <row r="4" spans="1:25" ht="15.75" customHeight="1" x14ac:dyDescent="0.3">
      <c r="A4" s="132" t="s">
        <v>143</v>
      </c>
      <c r="N4" s="145"/>
      <c r="O4" s="145"/>
      <c r="P4" s="145"/>
      <c r="Q4" s="146"/>
      <c r="R4" s="141"/>
      <c r="S4" s="141"/>
      <c r="T4" s="146"/>
      <c r="U4" s="594" t="s">
        <v>263</v>
      </c>
      <c r="V4" s="594"/>
      <c r="W4" s="594"/>
      <c r="X4" s="147"/>
    </row>
    <row r="5" spans="1:25" ht="15" thickBot="1" x14ac:dyDescent="0.35">
      <c r="H5" s="148"/>
      <c r="I5" s="148"/>
      <c r="N5" s="145"/>
      <c r="O5" s="145"/>
      <c r="P5" s="145"/>
      <c r="Q5" s="146"/>
      <c r="R5" s="150"/>
      <c r="S5" s="150"/>
      <c r="T5" s="146"/>
      <c r="U5" s="597"/>
      <c r="V5" s="597"/>
      <c r="W5" s="597"/>
      <c r="X5" s="151"/>
    </row>
    <row r="6" spans="1:25" s="202" customFormat="1" ht="85.5" customHeight="1"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145"/>
      <c r="R6" s="154" t="s">
        <v>264</v>
      </c>
      <c r="S6" s="155" t="s">
        <v>265</v>
      </c>
      <c r="T6" s="200"/>
      <c r="U6" s="345" t="s">
        <v>223</v>
      </c>
      <c r="V6" s="346" t="s">
        <v>251</v>
      </c>
      <c r="W6" s="347" t="s">
        <v>252</v>
      </c>
      <c r="X6" s="159" t="str">
        <f>'#4051 Renaissance CS @ Central '!Y6</f>
        <v>Available Budget as of 03/31/2024</v>
      </c>
    </row>
    <row r="7" spans="1:25" ht="15.75" customHeight="1" x14ac:dyDescent="0.3">
      <c r="A7" s="160">
        <v>4228</v>
      </c>
      <c r="B7" s="135" t="s">
        <v>353</v>
      </c>
      <c r="C7" s="563" t="s">
        <v>354</v>
      </c>
      <c r="D7" s="137" t="s">
        <v>355</v>
      </c>
      <c r="E7" s="137" t="s">
        <v>342</v>
      </c>
      <c r="F7" s="568" t="s">
        <v>356</v>
      </c>
      <c r="G7" s="235" t="s">
        <v>7</v>
      </c>
      <c r="H7" s="296">
        <v>2.3E-2</v>
      </c>
      <c r="I7" s="296">
        <v>0.1265</v>
      </c>
      <c r="J7" s="169">
        <v>45565</v>
      </c>
      <c r="K7" s="169">
        <v>45566</v>
      </c>
      <c r="L7" s="169">
        <v>45314</v>
      </c>
      <c r="M7" s="137" t="s">
        <v>357</v>
      </c>
      <c r="N7" s="507">
        <v>31524.12</v>
      </c>
      <c r="O7" s="364">
        <v>0</v>
      </c>
      <c r="P7" s="365">
        <f>N7+O7</f>
        <v>31524.12</v>
      </c>
      <c r="Q7" s="175"/>
      <c r="R7" s="537">
        <v>0</v>
      </c>
      <c r="S7" s="365">
        <f t="shared" ref="S7:S17" si="0">P7-R7</f>
        <v>31524.12</v>
      </c>
      <c r="T7" s="175"/>
      <c r="U7" s="537">
        <v>0</v>
      </c>
      <c r="V7" s="364"/>
      <c r="W7" s="452">
        <f t="shared" ref="W7:W17" si="1">U7+V7</f>
        <v>0</v>
      </c>
      <c r="X7" s="428">
        <f t="shared" ref="X7:X17" si="2">S7-W7</f>
        <v>31524.12</v>
      </c>
    </row>
    <row r="8" spans="1:25" ht="15.75" customHeight="1" x14ac:dyDescent="0.3">
      <c r="A8" s="137">
        <v>4428</v>
      </c>
      <c r="B8" s="135" t="s">
        <v>191</v>
      </c>
      <c r="C8" s="557" t="s">
        <v>232</v>
      </c>
      <c r="D8" s="137" t="s">
        <v>175</v>
      </c>
      <c r="E8" s="137" t="s">
        <v>210</v>
      </c>
      <c r="F8" s="135" t="s">
        <v>192</v>
      </c>
      <c r="G8" s="135" t="s">
        <v>7</v>
      </c>
      <c r="H8" s="296">
        <v>0.05</v>
      </c>
      <c r="I8" s="296">
        <v>0.1265</v>
      </c>
      <c r="J8" s="169">
        <v>45199</v>
      </c>
      <c r="K8" s="169">
        <v>45199</v>
      </c>
      <c r="L8" s="169">
        <v>44201</v>
      </c>
      <c r="M8" s="137" t="s">
        <v>201</v>
      </c>
      <c r="N8" s="363">
        <v>27583.15</v>
      </c>
      <c r="O8" s="364">
        <v>0</v>
      </c>
      <c r="P8" s="365">
        <v>27583.15</v>
      </c>
      <c r="Q8" s="175"/>
      <c r="R8" s="378"/>
      <c r="S8" s="365">
        <v>27583.15</v>
      </c>
      <c r="T8" s="175"/>
      <c r="U8" s="378">
        <v>27583.15</v>
      </c>
      <c r="V8" s="364"/>
      <c r="W8" s="452">
        <v>27583.15</v>
      </c>
      <c r="X8" s="428">
        <v>0</v>
      </c>
      <c r="Y8" s="135" t="s">
        <v>326</v>
      </c>
    </row>
    <row r="9" spans="1:25" ht="15.75" customHeight="1" x14ac:dyDescent="0.3">
      <c r="A9" s="137">
        <v>4429</v>
      </c>
      <c r="B9" s="135" t="s">
        <v>343</v>
      </c>
      <c r="C9" s="289" t="s">
        <v>232</v>
      </c>
      <c r="D9" s="137" t="s">
        <v>175</v>
      </c>
      <c r="E9" s="137" t="s">
        <v>215</v>
      </c>
      <c r="F9" s="135" t="s">
        <v>190</v>
      </c>
      <c r="G9" s="135" t="s">
        <v>7</v>
      </c>
      <c r="H9" s="296">
        <v>0.05</v>
      </c>
      <c r="I9" s="296">
        <v>0.1265</v>
      </c>
      <c r="J9" s="169">
        <v>45199</v>
      </c>
      <c r="K9" s="169">
        <v>45199</v>
      </c>
      <c r="L9" s="169">
        <v>44201</v>
      </c>
      <c r="M9" s="137" t="s">
        <v>200</v>
      </c>
      <c r="N9" s="363">
        <v>3695.92</v>
      </c>
      <c r="O9" s="364">
        <v>0</v>
      </c>
      <c r="P9" s="365">
        <f>N9+O9</f>
        <v>3695.92</v>
      </c>
      <c r="Q9" s="175"/>
      <c r="R9" s="378"/>
      <c r="S9" s="365">
        <f t="shared" si="0"/>
        <v>3695.92</v>
      </c>
      <c r="T9" s="175"/>
      <c r="U9" s="378">
        <v>3626.58</v>
      </c>
      <c r="V9" s="364"/>
      <c r="W9" s="452">
        <f t="shared" si="1"/>
        <v>3626.58</v>
      </c>
      <c r="X9" s="428">
        <v>0</v>
      </c>
      <c r="Y9" s="135" t="s">
        <v>326</v>
      </c>
    </row>
    <row r="10" spans="1:25" ht="15.75" customHeight="1" x14ac:dyDescent="0.3">
      <c r="A10" s="137">
        <v>4452</v>
      </c>
      <c r="B10" s="135" t="s">
        <v>297</v>
      </c>
      <c r="C10" s="529" t="s">
        <v>185</v>
      </c>
      <c r="D10" s="137" t="s">
        <v>186</v>
      </c>
      <c r="E10" s="137" t="s">
        <v>275</v>
      </c>
      <c r="F10" s="135" t="s">
        <v>276</v>
      </c>
      <c r="G10" s="135" t="s">
        <v>7</v>
      </c>
      <c r="H10" s="296">
        <v>0.05</v>
      </c>
      <c r="I10" s="296">
        <v>0.1265</v>
      </c>
      <c r="J10" s="169">
        <v>45565</v>
      </c>
      <c r="K10" s="169">
        <v>45565</v>
      </c>
      <c r="L10" s="169">
        <v>44279</v>
      </c>
      <c r="M10" s="137" t="s">
        <v>188</v>
      </c>
      <c r="N10" s="363">
        <v>392564.76</v>
      </c>
      <c r="O10" s="364">
        <v>61.49</v>
      </c>
      <c r="P10" s="365">
        <f t="shared" ref="P10:P17" si="3">N10+O10</f>
        <v>392626.25</v>
      </c>
      <c r="Q10" s="175"/>
      <c r="R10" s="378"/>
      <c r="S10" s="365">
        <f t="shared" si="0"/>
        <v>392626.25</v>
      </c>
      <c r="T10" s="175"/>
      <c r="U10" s="378">
        <v>392626.25</v>
      </c>
      <c r="V10" s="364"/>
      <c r="W10" s="452">
        <f t="shared" si="1"/>
        <v>392626.25</v>
      </c>
      <c r="X10" s="428">
        <f t="shared" si="2"/>
        <v>0</v>
      </c>
    </row>
    <row r="11" spans="1:25" ht="15.75" customHeight="1" x14ac:dyDescent="0.3">
      <c r="A11" s="137">
        <v>4454</v>
      </c>
      <c r="B11" s="135" t="s">
        <v>298</v>
      </c>
      <c r="C11" s="529" t="s">
        <v>185</v>
      </c>
      <c r="D11" s="137" t="s">
        <v>186</v>
      </c>
      <c r="E11" s="137" t="s">
        <v>277</v>
      </c>
      <c r="F11" s="135" t="s">
        <v>290</v>
      </c>
      <c r="G11" s="135" t="s">
        <v>7</v>
      </c>
      <c r="H11" s="296">
        <v>0.05</v>
      </c>
      <c r="I11" s="296">
        <v>0.1265</v>
      </c>
      <c r="J11" s="169">
        <v>45565</v>
      </c>
      <c r="K11" s="169">
        <v>45565</v>
      </c>
      <c r="L11" s="169">
        <v>44279</v>
      </c>
      <c r="M11" s="137" t="s">
        <v>244</v>
      </c>
      <c r="N11" s="363">
        <v>22021.08</v>
      </c>
      <c r="O11" s="364">
        <v>405.73</v>
      </c>
      <c r="P11" s="365">
        <f t="shared" si="3"/>
        <v>22426.81</v>
      </c>
      <c r="Q11" s="175"/>
      <c r="R11" s="378"/>
      <c r="S11" s="365">
        <f t="shared" si="0"/>
        <v>22426.81</v>
      </c>
      <c r="T11" s="175"/>
      <c r="U11" s="378"/>
      <c r="V11" s="364"/>
      <c r="W11" s="452"/>
      <c r="X11" s="428">
        <f t="shared" si="2"/>
        <v>22426.81</v>
      </c>
    </row>
    <row r="12" spans="1:25" ht="15.75" customHeight="1" x14ac:dyDescent="0.3">
      <c r="A12" s="137">
        <v>4457</v>
      </c>
      <c r="B12" s="135" t="s">
        <v>299</v>
      </c>
      <c r="C12" s="529" t="s">
        <v>185</v>
      </c>
      <c r="D12" s="137" t="s">
        <v>186</v>
      </c>
      <c r="E12" s="137" t="s">
        <v>279</v>
      </c>
      <c r="F12" s="135" t="s">
        <v>278</v>
      </c>
      <c r="G12" s="135" t="s">
        <v>7</v>
      </c>
      <c r="H12" s="296">
        <v>0.05</v>
      </c>
      <c r="I12" s="296">
        <v>0.1265</v>
      </c>
      <c r="J12" s="169">
        <v>45565</v>
      </c>
      <c r="K12" s="169">
        <v>45565</v>
      </c>
      <c r="L12" s="169">
        <v>44279</v>
      </c>
      <c r="M12" s="137" t="s">
        <v>280</v>
      </c>
      <c r="N12" s="363">
        <v>10481.39</v>
      </c>
      <c r="O12" s="364"/>
      <c r="P12" s="365">
        <f t="shared" si="3"/>
        <v>10481.39</v>
      </c>
      <c r="Q12" s="175"/>
      <c r="R12" s="378"/>
      <c r="S12" s="365">
        <f t="shared" si="0"/>
        <v>10481.39</v>
      </c>
      <c r="T12" s="175"/>
      <c r="U12" s="378"/>
      <c r="V12" s="364"/>
      <c r="W12" s="452"/>
      <c r="X12" s="428">
        <f t="shared" si="2"/>
        <v>10481.39</v>
      </c>
    </row>
    <row r="13" spans="1:25" ht="15.75" customHeight="1" x14ac:dyDescent="0.3">
      <c r="A13" s="137">
        <v>4459</v>
      </c>
      <c r="B13" s="135" t="s">
        <v>212</v>
      </c>
      <c r="C13" s="529" t="s">
        <v>185</v>
      </c>
      <c r="D13" s="137" t="s">
        <v>186</v>
      </c>
      <c r="E13" s="137" t="s">
        <v>213</v>
      </c>
      <c r="F13" s="135" t="s">
        <v>187</v>
      </c>
      <c r="G13" s="135" t="s">
        <v>7</v>
      </c>
      <c r="H13" s="296">
        <v>0.05</v>
      </c>
      <c r="I13" s="296">
        <v>0.1265</v>
      </c>
      <c r="J13" s="169">
        <v>45565</v>
      </c>
      <c r="K13" s="169">
        <v>45565</v>
      </c>
      <c r="L13" s="169">
        <v>44279</v>
      </c>
      <c r="M13" s="137" t="s">
        <v>188</v>
      </c>
      <c r="N13" s="363">
        <v>1570259</v>
      </c>
      <c r="O13" s="364">
        <v>246</v>
      </c>
      <c r="P13" s="365">
        <f t="shared" si="3"/>
        <v>1570505</v>
      </c>
      <c r="Q13" s="175"/>
      <c r="R13" s="378">
        <v>543834.65</v>
      </c>
      <c r="S13" s="365">
        <f t="shared" si="0"/>
        <v>1026670.35</v>
      </c>
      <c r="T13" s="175"/>
      <c r="U13" s="378"/>
      <c r="V13" s="364"/>
      <c r="W13" s="452"/>
      <c r="X13" s="428">
        <f t="shared" si="2"/>
        <v>1026670.35</v>
      </c>
    </row>
    <row r="14" spans="1:25" ht="15.75" customHeight="1" x14ac:dyDescent="0.3">
      <c r="A14" s="137">
        <v>4461</v>
      </c>
      <c r="B14" s="135" t="s">
        <v>300</v>
      </c>
      <c r="C14" s="529" t="s">
        <v>185</v>
      </c>
      <c r="D14" s="137" t="s">
        <v>186</v>
      </c>
      <c r="E14" s="137" t="s">
        <v>281</v>
      </c>
      <c r="F14" s="135" t="s">
        <v>282</v>
      </c>
      <c r="G14" s="135" t="s">
        <v>7</v>
      </c>
      <c r="H14" s="296">
        <v>0.05</v>
      </c>
      <c r="I14" s="296">
        <v>0.1265</v>
      </c>
      <c r="J14" s="169">
        <v>45565</v>
      </c>
      <c r="K14" s="169">
        <v>45565</v>
      </c>
      <c r="L14" s="169">
        <v>44279</v>
      </c>
      <c r="M14" s="137" t="s">
        <v>283</v>
      </c>
      <c r="N14" s="363">
        <v>11795.06</v>
      </c>
      <c r="O14" s="364"/>
      <c r="P14" s="365">
        <f t="shared" si="3"/>
        <v>11795.06</v>
      </c>
      <c r="Q14" s="175"/>
      <c r="R14" s="378"/>
      <c r="S14" s="365">
        <f t="shared" si="0"/>
        <v>11795.06</v>
      </c>
      <c r="T14" s="175"/>
      <c r="U14" s="378"/>
      <c r="V14" s="364"/>
      <c r="W14" s="452"/>
      <c r="X14" s="428">
        <f t="shared" si="2"/>
        <v>11795.06</v>
      </c>
    </row>
    <row r="15" spans="1:25" ht="15.75" customHeight="1" x14ac:dyDescent="0.3">
      <c r="A15" s="137">
        <v>4462</v>
      </c>
      <c r="B15" s="135" t="s">
        <v>321</v>
      </c>
      <c r="C15" s="529" t="s">
        <v>185</v>
      </c>
      <c r="D15" s="137" t="s">
        <v>186</v>
      </c>
      <c r="E15" s="137" t="s">
        <v>284</v>
      </c>
      <c r="F15" s="135" t="s">
        <v>285</v>
      </c>
      <c r="G15" s="135" t="s">
        <v>7</v>
      </c>
      <c r="H15" s="296">
        <v>0.05</v>
      </c>
      <c r="I15" s="296">
        <v>0.1265</v>
      </c>
      <c r="J15" s="169">
        <v>45565</v>
      </c>
      <c r="K15" s="169">
        <v>45565</v>
      </c>
      <c r="L15" s="169">
        <v>44279</v>
      </c>
      <c r="M15" s="137" t="s">
        <v>286</v>
      </c>
      <c r="N15" s="363">
        <v>17359.23</v>
      </c>
      <c r="O15" s="364"/>
      <c r="P15" s="365">
        <f t="shared" si="3"/>
        <v>17359.23</v>
      </c>
      <c r="Q15" s="175"/>
      <c r="R15" s="378"/>
      <c r="S15" s="365">
        <f t="shared" si="0"/>
        <v>17359.23</v>
      </c>
      <c r="T15" s="175"/>
      <c r="U15" s="378"/>
      <c r="V15" s="364"/>
      <c r="W15" s="452"/>
      <c r="X15" s="428">
        <f t="shared" si="2"/>
        <v>17359.23</v>
      </c>
    </row>
    <row r="16" spans="1:25" ht="15.75" customHeight="1" x14ac:dyDescent="0.3">
      <c r="A16" s="137">
        <v>4463</v>
      </c>
      <c r="B16" s="135" t="s">
        <v>302</v>
      </c>
      <c r="C16" s="529" t="s">
        <v>185</v>
      </c>
      <c r="D16" s="137" t="s">
        <v>186</v>
      </c>
      <c r="E16" s="137" t="s">
        <v>287</v>
      </c>
      <c r="F16" s="135" t="s">
        <v>288</v>
      </c>
      <c r="G16" s="135" t="s">
        <v>7</v>
      </c>
      <c r="H16" s="296">
        <v>0.05</v>
      </c>
      <c r="I16" s="296">
        <v>0.1265</v>
      </c>
      <c r="J16" s="169">
        <v>45565</v>
      </c>
      <c r="K16" s="169">
        <v>45565</v>
      </c>
      <c r="L16" s="169">
        <v>44279</v>
      </c>
      <c r="M16" s="137" t="s">
        <v>289</v>
      </c>
      <c r="N16" s="363">
        <v>58541.04</v>
      </c>
      <c r="O16" s="364"/>
      <c r="P16" s="365">
        <f t="shared" si="3"/>
        <v>58541.04</v>
      </c>
      <c r="Q16" s="175"/>
      <c r="R16" s="378"/>
      <c r="S16" s="365">
        <f t="shared" si="0"/>
        <v>58541.04</v>
      </c>
      <c r="T16" s="175"/>
      <c r="U16" s="378"/>
      <c r="V16" s="364"/>
      <c r="W16" s="452"/>
      <c r="X16" s="428">
        <f t="shared" si="2"/>
        <v>58541.04</v>
      </c>
    </row>
    <row r="17" spans="1:25" ht="15.75" customHeight="1" x14ac:dyDescent="0.3">
      <c r="A17" s="137">
        <v>4464</v>
      </c>
      <c r="B17" s="135" t="s">
        <v>233</v>
      </c>
      <c r="C17" s="289" t="s">
        <v>235</v>
      </c>
      <c r="D17" s="137" t="s">
        <v>175</v>
      </c>
      <c r="E17" s="137" t="s">
        <v>225</v>
      </c>
      <c r="F17" s="135" t="s">
        <v>226</v>
      </c>
      <c r="G17" s="135" t="s">
        <v>7</v>
      </c>
      <c r="H17" s="296">
        <v>0.05</v>
      </c>
      <c r="I17" s="296">
        <v>0.1265</v>
      </c>
      <c r="J17" s="169">
        <v>45199</v>
      </c>
      <c r="K17" s="169">
        <v>45199</v>
      </c>
      <c r="L17" s="169">
        <v>44201</v>
      </c>
      <c r="M17" s="137" t="s">
        <v>234</v>
      </c>
      <c r="N17" s="379">
        <v>102953.58</v>
      </c>
      <c r="O17" s="380">
        <v>0</v>
      </c>
      <c r="P17" s="365">
        <f t="shared" si="3"/>
        <v>102953.58</v>
      </c>
      <c r="Q17" s="130"/>
      <c r="R17" s="409">
        <v>0</v>
      </c>
      <c r="S17" s="381">
        <f t="shared" si="0"/>
        <v>102953.58</v>
      </c>
      <c r="T17" s="175"/>
      <c r="U17" s="409">
        <v>102953.58</v>
      </c>
      <c r="V17" s="380"/>
      <c r="W17" s="453">
        <f t="shared" si="1"/>
        <v>102953.58</v>
      </c>
      <c r="X17" s="456">
        <f t="shared" si="2"/>
        <v>0</v>
      </c>
      <c r="Y17" s="135" t="s">
        <v>326</v>
      </c>
    </row>
    <row r="18" spans="1:25" ht="15.75" customHeight="1" thickBot="1" x14ac:dyDescent="0.35">
      <c r="C18" s="182"/>
      <c r="D18" s="182"/>
      <c r="E18" s="182"/>
      <c r="I18" s="168"/>
      <c r="J18" s="198"/>
      <c r="K18" s="198"/>
      <c r="L18" s="198" t="s">
        <v>91</v>
      </c>
      <c r="M18" s="224" t="s">
        <v>38</v>
      </c>
      <c r="N18" s="366">
        <f>SUM(N7:N17)</f>
        <v>2248778.33</v>
      </c>
      <c r="O18" s="367">
        <f>SUM(O7:O17)</f>
        <v>713.22</v>
      </c>
      <c r="P18" s="368">
        <f>SUM(P7:P17)</f>
        <v>2249491.5500000003</v>
      </c>
      <c r="Q18" s="130"/>
      <c r="R18" s="384">
        <f>SUM(R7:R17)</f>
        <v>543834.65</v>
      </c>
      <c r="S18" s="385">
        <f>SUM(S7:S17)</f>
        <v>1705656.9000000001</v>
      </c>
      <c r="T18" s="175"/>
      <c r="U18" s="366">
        <f>SUM(U7:U17)</f>
        <v>526789.55999999994</v>
      </c>
      <c r="V18" s="395">
        <f>SUM(V7:V17)</f>
        <v>0</v>
      </c>
      <c r="W18" s="467">
        <f>SUM(W7:W17)</f>
        <v>526789.55999999994</v>
      </c>
      <c r="X18" s="468">
        <f>SUM(X7:X17)</f>
        <v>1178798</v>
      </c>
    </row>
    <row r="19" spans="1:25" ht="15.75" customHeight="1" thickTop="1" x14ac:dyDescent="0.3">
      <c r="C19" s="182"/>
      <c r="D19" s="182"/>
      <c r="E19" s="182"/>
      <c r="J19" s="198"/>
      <c r="K19" s="198"/>
      <c r="L19" s="198"/>
      <c r="T19" s="141"/>
      <c r="U19" s="141"/>
    </row>
    <row r="20" spans="1:25" ht="15.75" customHeight="1" x14ac:dyDescent="0.3">
      <c r="C20" s="182"/>
      <c r="D20" s="182"/>
      <c r="E20" s="182"/>
      <c r="M20" s="224"/>
      <c r="N20" s="171"/>
      <c r="O20" s="171"/>
      <c r="P20" s="171"/>
      <c r="R20" s="171"/>
      <c r="S20" s="170"/>
      <c r="T20" s="170"/>
      <c r="U20" s="141"/>
    </row>
    <row r="21" spans="1:25" ht="15.75" customHeight="1" x14ac:dyDescent="0.3">
      <c r="B21" s="132" t="s">
        <v>111</v>
      </c>
      <c r="C21" s="182"/>
      <c r="D21" s="182"/>
      <c r="E21" s="182"/>
      <c r="M21" s="224"/>
      <c r="N21" s="171"/>
      <c r="O21" s="171"/>
      <c r="P21" s="171"/>
      <c r="R21" s="171"/>
      <c r="S21" s="170"/>
      <c r="T21" s="170"/>
      <c r="U21" s="141"/>
      <c r="X21" s="135" t="s">
        <v>91</v>
      </c>
    </row>
    <row r="22" spans="1:25" ht="15.75" customHeight="1" x14ac:dyDescent="0.3">
      <c r="B22" s="596" t="s">
        <v>253</v>
      </c>
      <c r="C22" s="596"/>
      <c r="D22" s="596"/>
      <c r="E22" s="596"/>
      <c r="F22" s="596"/>
      <c r="G22" s="596"/>
      <c r="M22" s="224"/>
      <c r="N22" s="171"/>
      <c r="O22" s="171"/>
      <c r="P22" s="171"/>
      <c r="R22" s="171"/>
      <c r="S22" s="170"/>
      <c r="T22" s="170"/>
      <c r="U22" s="141"/>
    </row>
    <row r="23" spans="1:25" ht="15.75" customHeight="1" x14ac:dyDescent="0.3">
      <c r="C23" s="182"/>
      <c r="D23" s="182"/>
      <c r="E23" s="182"/>
      <c r="M23" s="224"/>
      <c r="N23" s="171"/>
      <c r="O23" s="171"/>
      <c r="P23" s="171"/>
      <c r="R23" s="171"/>
      <c r="S23" s="170"/>
      <c r="T23" s="170"/>
      <c r="U23" s="141"/>
    </row>
    <row r="24" spans="1:25" ht="15.75" customHeight="1" x14ac:dyDescent="0.3">
      <c r="B24" s="596" t="s">
        <v>115</v>
      </c>
      <c r="C24" s="596"/>
      <c r="D24" s="596"/>
      <c r="E24" s="596"/>
      <c r="F24" s="596"/>
      <c r="G24" s="596"/>
      <c r="M24" s="224"/>
      <c r="N24" s="171"/>
      <c r="O24" s="171"/>
      <c r="P24" s="171"/>
      <c r="R24" s="171"/>
      <c r="S24" s="170"/>
      <c r="T24" s="170"/>
      <c r="U24" s="141"/>
    </row>
    <row r="25" spans="1:25" ht="15.75" customHeight="1" x14ac:dyDescent="0.3">
      <c r="B25" s="176"/>
      <c r="C25" s="176"/>
      <c r="D25" s="176"/>
      <c r="E25" s="176"/>
      <c r="F25" s="176"/>
      <c r="M25" s="224"/>
      <c r="N25" s="171"/>
      <c r="O25" s="171"/>
      <c r="P25" s="171"/>
      <c r="R25" s="171"/>
      <c r="S25" s="170"/>
      <c r="T25" s="170"/>
      <c r="U25" s="141"/>
    </row>
    <row r="26" spans="1:25" ht="15.75" customHeight="1" x14ac:dyDescent="0.3">
      <c r="B26" s="596" t="s">
        <v>136</v>
      </c>
      <c r="C26" s="596"/>
      <c r="D26" s="596"/>
      <c r="E26" s="596"/>
      <c r="F26" s="596"/>
      <c r="G26" s="596"/>
      <c r="M26" s="224"/>
      <c r="N26" s="171"/>
      <c r="O26" s="171"/>
      <c r="P26" s="171"/>
      <c r="R26" s="171"/>
      <c r="S26" s="170"/>
      <c r="T26" s="170"/>
      <c r="U26" s="141"/>
    </row>
    <row r="27" spans="1:25" ht="15.75" customHeight="1" x14ac:dyDescent="0.3">
      <c r="B27" s="609" t="s">
        <v>135</v>
      </c>
      <c r="C27" s="596"/>
      <c r="D27" s="596"/>
      <c r="E27" s="596"/>
      <c r="F27" s="596"/>
      <c r="G27" s="596"/>
      <c r="M27" s="224"/>
      <c r="N27" s="171"/>
      <c r="O27" s="171"/>
      <c r="P27" s="171"/>
      <c r="R27" s="171"/>
      <c r="S27" s="170"/>
      <c r="T27" s="170"/>
      <c r="U27" s="141"/>
    </row>
    <row r="28" spans="1:25" ht="15.75" customHeight="1" x14ac:dyDescent="0.3">
      <c r="B28" s="176"/>
      <c r="C28" s="176"/>
      <c r="D28" s="176"/>
      <c r="E28" s="176"/>
      <c r="F28" s="176"/>
      <c r="M28" s="224"/>
      <c r="N28" s="171"/>
      <c r="O28" s="171"/>
      <c r="P28" s="171"/>
      <c r="R28" s="171"/>
      <c r="S28" s="170"/>
      <c r="T28" s="170"/>
      <c r="U28" s="141"/>
    </row>
    <row r="29" spans="1:25" ht="15.75" customHeight="1" x14ac:dyDescent="0.3">
      <c r="B29" s="176"/>
      <c r="C29" s="176"/>
      <c r="D29" s="176"/>
      <c r="E29" s="176"/>
      <c r="F29" s="176"/>
      <c r="M29" s="224"/>
      <c r="N29" s="171"/>
      <c r="O29" s="171"/>
      <c r="P29" s="171"/>
      <c r="R29" s="171"/>
      <c r="S29" s="170"/>
      <c r="T29" s="170"/>
      <c r="U29" s="141"/>
    </row>
    <row r="30" spans="1:25" ht="15.75" customHeight="1" x14ac:dyDescent="0.3">
      <c r="B30" s="131" t="s">
        <v>98</v>
      </c>
      <c r="C30" s="180" t="s">
        <v>101</v>
      </c>
      <c r="D30" s="180" t="s">
        <v>102</v>
      </c>
      <c r="E30" s="180"/>
      <c r="F30" s="176"/>
      <c r="M30" s="224"/>
      <c r="N30" s="171"/>
      <c r="O30" s="171"/>
      <c r="P30" s="171"/>
      <c r="R30" s="171"/>
      <c r="S30" s="170"/>
      <c r="T30" s="170"/>
      <c r="U30" s="141"/>
    </row>
    <row r="31" spans="1:25" ht="15.75" customHeight="1" x14ac:dyDescent="0.3">
      <c r="B31" s="135" t="s">
        <v>237</v>
      </c>
      <c r="C31" s="182" t="s">
        <v>205</v>
      </c>
      <c r="D31" s="182" t="s">
        <v>206</v>
      </c>
      <c r="E31" s="182"/>
      <c r="M31" s="224"/>
      <c r="N31" s="171"/>
      <c r="O31" s="171"/>
      <c r="P31" s="171"/>
      <c r="R31" s="171"/>
      <c r="S31" s="170"/>
      <c r="T31" s="170"/>
      <c r="U31" s="141"/>
    </row>
    <row r="32" spans="1:25" ht="15.75" customHeight="1" x14ac:dyDescent="0.3">
      <c r="B32" s="135" t="s">
        <v>238</v>
      </c>
      <c r="C32" s="182" t="s">
        <v>205</v>
      </c>
      <c r="D32" s="182" t="s">
        <v>206</v>
      </c>
      <c r="E32" s="182"/>
      <c r="M32" s="224"/>
      <c r="N32" s="171"/>
      <c r="O32" s="171"/>
      <c r="P32" s="171"/>
      <c r="R32" s="171"/>
      <c r="S32" s="170"/>
      <c r="T32" s="170"/>
      <c r="U32" s="141"/>
    </row>
    <row r="33" spans="1:21" ht="15.75" customHeight="1" x14ac:dyDescent="0.3">
      <c r="C33" s="182"/>
      <c r="D33" s="182"/>
      <c r="E33" s="182"/>
      <c r="M33" s="224"/>
      <c r="N33" s="171"/>
      <c r="O33" s="171"/>
      <c r="P33" s="171"/>
      <c r="R33" s="171"/>
      <c r="S33" s="170"/>
      <c r="T33" s="170"/>
      <c r="U33" s="141"/>
    </row>
    <row r="34" spans="1:21" ht="15.75" customHeight="1" x14ac:dyDescent="0.3">
      <c r="B34" s="592" t="s">
        <v>269</v>
      </c>
      <c r="C34" s="592"/>
      <c r="D34" s="592"/>
      <c r="E34" s="592"/>
      <c r="F34" s="592"/>
      <c r="G34" s="592"/>
      <c r="H34" s="592"/>
      <c r="I34" s="592"/>
      <c r="M34" s="224"/>
      <c r="N34" s="171"/>
      <c r="O34" s="171"/>
      <c r="P34" s="171"/>
      <c r="R34" s="171"/>
      <c r="S34" s="170"/>
      <c r="T34" s="170"/>
      <c r="U34" s="141"/>
    </row>
    <row r="35" spans="1:21" ht="15.75" customHeight="1" x14ac:dyDescent="0.3">
      <c r="B35" s="128" t="s">
        <v>270</v>
      </c>
      <c r="C35" s="182"/>
      <c r="D35" s="182"/>
      <c r="E35" s="182"/>
      <c r="M35" s="224"/>
      <c r="N35" s="171"/>
      <c r="O35" s="171"/>
      <c r="P35" s="171"/>
      <c r="R35" s="171"/>
      <c r="S35" s="170"/>
      <c r="T35" s="170"/>
      <c r="U35" s="141"/>
    </row>
    <row r="36" spans="1:21" ht="15.75" customHeight="1" x14ac:dyDescent="0.3">
      <c r="A36" s="192"/>
      <c r="B36" s="192"/>
      <c r="C36" s="225"/>
      <c r="D36" s="225"/>
      <c r="E36" s="225"/>
      <c r="F36" s="192"/>
      <c r="G36" s="192"/>
      <c r="H36" s="192"/>
      <c r="I36" s="192"/>
      <c r="J36" s="192"/>
      <c r="K36" s="192"/>
      <c r="L36" s="192"/>
      <c r="M36" s="226"/>
      <c r="N36" s="227"/>
      <c r="O36" s="227"/>
      <c r="P36" s="227"/>
      <c r="Q36" s="192"/>
      <c r="R36" s="227"/>
      <c r="S36" s="170"/>
      <c r="T36" s="170"/>
      <c r="U36" s="141"/>
    </row>
    <row r="37" spans="1:21" ht="15.75" customHeight="1" x14ac:dyDescent="0.3">
      <c r="Q37" s="141"/>
      <c r="R37" s="302" t="s">
        <v>256</v>
      </c>
      <c r="T37" s="253"/>
    </row>
    <row r="38" spans="1:21" ht="15.75" customHeight="1" x14ac:dyDescent="0.3">
      <c r="B38" s="188" t="s">
        <v>255</v>
      </c>
      <c r="C38" s="190" t="s">
        <v>2</v>
      </c>
      <c r="D38" s="190"/>
      <c r="E38" s="190"/>
      <c r="F38" s="190" t="s">
        <v>34</v>
      </c>
      <c r="G38" s="190" t="s">
        <v>35</v>
      </c>
      <c r="H38" s="190"/>
      <c r="I38" s="190"/>
      <c r="J38" s="190"/>
      <c r="K38" s="190"/>
      <c r="L38" s="190"/>
      <c r="M38" s="190" t="s">
        <v>36</v>
      </c>
      <c r="N38" s="190" t="s">
        <v>37</v>
      </c>
      <c r="O38" s="192"/>
      <c r="P38" s="192"/>
      <c r="Q38" s="192"/>
      <c r="R38" s="192" t="s">
        <v>81</v>
      </c>
      <c r="S38" s="192"/>
      <c r="T38" s="303"/>
    </row>
    <row r="39" spans="1:21" ht="15.75" customHeight="1" x14ac:dyDescent="0.3">
      <c r="B39" s="194"/>
      <c r="C39" s="146"/>
      <c r="D39" s="146"/>
      <c r="E39" s="146"/>
      <c r="F39" s="146"/>
      <c r="G39" s="146"/>
      <c r="H39" s="146"/>
      <c r="I39" s="146"/>
      <c r="J39" s="146"/>
      <c r="K39" s="146"/>
      <c r="L39" s="146"/>
      <c r="M39" s="146"/>
      <c r="N39" s="146"/>
      <c r="R39" s="302"/>
    </row>
    <row r="40" spans="1:21" ht="15.75" customHeight="1" x14ac:dyDescent="0.3">
      <c r="B40" s="194"/>
      <c r="C40" s="146"/>
      <c r="D40" s="146"/>
      <c r="E40" s="146"/>
      <c r="F40" s="146"/>
      <c r="G40" s="146"/>
      <c r="H40" s="146"/>
      <c r="I40" s="146"/>
      <c r="J40" s="146"/>
      <c r="K40" s="146"/>
      <c r="L40" s="146"/>
      <c r="M40" s="146"/>
      <c r="N40" s="146"/>
    </row>
    <row r="41" spans="1:21" ht="15.75" customHeight="1" x14ac:dyDescent="0.3">
      <c r="B41" s="194"/>
      <c r="C41" s="146"/>
      <c r="D41" s="146"/>
      <c r="E41" s="146"/>
      <c r="F41" s="146"/>
      <c r="G41" s="146"/>
      <c r="H41" s="146"/>
      <c r="I41" s="146"/>
      <c r="J41" s="146"/>
      <c r="K41" s="146"/>
      <c r="L41" s="146"/>
      <c r="M41" s="146"/>
      <c r="N41" s="146"/>
    </row>
    <row r="42" spans="1:21" ht="15.75" customHeight="1" x14ac:dyDescent="0.3">
      <c r="B42" s="194"/>
      <c r="C42" s="528"/>
      <c r="D42" s="528"/>
      <c r="E42" s="528"/>
      <c r="F42" s="528"/>
      <c r="G42" s="528"/>
      <c r="H42" s="528"/>
      <c r="I42" s="528"/>
      <c r="J42" s="528"/>
      <c r="K42" s="528"/>
      <c r="L42" s="528"/>
      <c r="M42" s="528"/>
      <c r="N42" s="528"/>
    </row>
    <row r="43" spans="1:21" ht="15.75" customHeight="1" x14ac:dyDescent="0.3">
      <c r="B43" s="194"/>
      <c r="C43" s="528"/>
      <c r="D43" s="528"/>
      <c r="E43" s="528"/>
      <c r="F43" s="528"/>
      <c r="G43" s="528"/>
      <c r="H43" s="528"/>
      <c r="I43" s="528"/>
      <c r="J43" s="528"/>
      <c r="K43" s="528"/>
      <c r="L43" s="528"/>
      <c r="M43" s="528"/>
      <c r="N43" s="528"/>
    </row>
    <row r="44" spans="1:21" ht="15.75" customHeight="1" x14ac:dyDescent="0.3">
      <c r="B44" s="194"/>
      <c r="C44" s="528"/>
      <c r="D44" s="528"/>
      <c r="E44" s="528"/>
      <c r="F44" s="528"/>
      <c r="G44" s="528"/>
      <c r="H44" s="528"/>
      <c r="I44" s="528"/>
      <c r="J44" s="528"/>
      <c r="K44" s="528"/>
      <c r="L44" s="528"/>
      <c r="M44" s="528"/>
      <c r="N44" s="528"/>
    </row>
    <row r="45" spans="1:21" ht="15.75" customHeight="1" x14ac:dyDescent="0.3">
      <c r="B45" s="194"/>
      <c r="C45" s="514"/>
      <c r="D45" s="514"/>
      <c r="E45" s="514"/>
      <c r="F45" s="514"/>
      <c r="G45" s="514"/>
      <c r="H45" s="514"/>
      <c r="I45" s="514"/>
      <c r="J45" s="514"/>
      <c r="K45" s="514"/>
      <c r="L45" s="514"/>
      <c r="M45" s="514"/>
      <c r="N45" s="514"/>
    </row>
    <row r="46" spans="1:21" ht="15.75" customHeight="1" x14ac:dyDescent="0.3">
      <c r="B46" s="194"/>
      <c r="C46" s="514"/>
      <c r="D46" s="514"/>
      <c r="E46" s="514"/>
      <c r="F46" s="514"/>
      <c r="G46" s="514"/>
      <c r="H46" s="514"/>
      <c r="I46" s="514"/>
      <c r="J46" s="514"/>
      <c r="K46" s="514"/>
      <c r="L46" s="514"/>
      <c r="M46" s="514"/>
      <c r="N46" s="514"/>
    </row>
    <row r="47" spans="1:21" ht="15.75" customHeight="1" x14ac:dyDescent="0.3">
      <c r="B47" s="194"/>
      <c r="C47" s="146"/>
      <c r="D47" s="146"/>
      <c r="E47" s="146"/>
      <c r="F47" s="146"/>
      <c r="G47" s="146"/>
      <c r="H47" s="146"/>
      <c r="I47" s="146"/>
      <c r="J47" s="146"/>
      <c r="K47" s="146"/>
      <c r="L47" s="146"/>
      <c r="M47" s="146"/>
      <c r="N47" s="146"/>
    </row>
    <row r="48" spans="1:21" ht="15.75" customHeight="1" x14ac:dyDescent="0.3">
      <c r="B48" s="194"/>
      <c r="C48" s="146"/>
      <c r="D48" s="146"/>
      <c r="E48" s="146"/>
      <c r="F48" s="146"/>
      <c r="G48" s="146"/>
      <c r="H48" s="146"/>
      <c r="I48" s="146"/>
      <c r="J48" s="146"/>
      <c r="K48" s="146"/>
      <c r="L48" s="146"/>
      <c r="M48" s="146"/>
      <c r="N48" s="146"/>
    </row>
    <row r="49" spans="2:23" ht="15.75" customHeight="1" x14ac:dyDescent="0.3">
      <c r="B49" s="210"/>
      <c r="C49" s="211"/>
      <c r="D49" s="211"/>
      <c r="E49" s="211"/>
      <c r="F49" s="144"/>
      <c r="G49" s="213"/>
      <c r="H49" s="213"/>
      <c r="I49" s="213"/>
      <c r="J49" s="213"/>
      <c r="K49" s="213"/>
      <c r="L49" s="213"/>
      <c r="M49" s="163"/>
      <c r="N49" s="209"/>
      <c r="O49" s="215"/>
      <c r="P49" s="215"/>
      <c r="Q49" s="215"/>
    </row>
    <row r="50" spans="2:23" ht="15.75" customHeight="1" x14ac:dyDescent="0.3">
      <c r="B50" s="210"/>
      <c r="C50" s="211"/>
      <c r="D50" s="211"/>
      <c r="E50" s="211"/>
      <c r="F50" s="144"/>
      <c r="G50" s="213"/>
      <c r="H50" s="213"/>
      <c r="I50" s="213"/>
      <c r="J50" s="213"/>
      <c r="K50" s="213"/>
      <c r="L50" s="213"/>
      <c r="M50" s="163"/>
      <c r="N50" s="209"/>
      <c r="O50" s="215"/>
      <c r="P50" s="215"/>
      <c r="Q50" s="215"/>
    </row>
    <row r="51" spans="2:23" ht="15.75" customHeight="1" x14ac:dyDescent="0.3">
      <c r="B51" s="210"/>
      <c r="C51" s="211"/>
      <c r="D51" s="211"/>
      <c r="E51" s="211"/>
      <c r="F51" s="144"/>
      <c r="G51" s="213"/>
      <c r="H51" s="213"/>
      <c r="I51" s="213"/>
      <c r="J51" s="213"/>
      <c r="K51" s="213"/>
      <c r="L51" s="213"/>
      <c r="M51" s="163"/>
      <c r="N51" s="209"/>
      <c r="O51" s="215"/>
      <c r="P51" s="215"/>
      <c r="Q51" s="215"/>
      <c r="R51" s="144"/>
      <c r="S51" s="144"/>
    </row>
    <row r="52" spans="2:23" ht="15.75" customHeight="1" x14ac:dyDescent="0.3">
      <c r="P52" s="217"/>
      <c r="Q52" s="144"/>
      <c r="R52" s="144"/>
      <c r="S52" s="144"/>
      <c r="T52" s="217"/>
      <c r="U52" s="144"/>
      <c r="V52" s="135" t="s">
        <v>230</v>
      </c>
      <c r="W52" s="171">
        <f>W18</f>
        <v>526789.55999999994</v>
      </c>
    </row>
    <row r="53" spans="2:23" ht="15.75" customHeight="1" x14ac:dyDescent="0.3"/>
    <row r="54" spans="2:23" ht="15.75" customHeight="1" x14ac:dyDescent="0.3"/>
    <row r="55" spans="2:23" ht="15.75" customHeight="1" x14ac:dyDescent="0.3"/>
    <row r="56" spans="2:23" ht="15.75" customHeight="1" x14ac:dyDescent="0.3"/>
    <row r="57" spans="2:23" ht="15.75" customHeight="1" x14ac:dyDescent="0.3"/>
    <row r="58" spans="2:23" ht="15.75" customHeight="1" x14ac:dyDescent="0.3"/>
    <row r="59" spans="2:23" ht="15.75" customHeight="1" x14ac:dyDescent="0.3"/>
    <row r="60" spans="2:23" ht="15.75" customHeight="1" x14ac:dyDescent="0.3"/>
    <row r="61" spans="2:23" ht="15.75" customHeight="1" x14ac:dyDescent="0.3"/>
    <row r="62" spans="2:23" ht="15.75" customHeight="1" x14ac:dyDescent="0.3"/>
    <row r="63" spans="2:23" ht="15.75" customHeight="1" x14ac:dyDescent="0.3"/>
    <row r="64" spans="2:23" ht="15.75" customHeight="1" x14ac:dyDescent="0.3"/>
    <row r="65" ht="15.75" customHeight="1" x14ac:dyDescent="0.3"/>
    <row r="66" ht="15.75" customHeight="1" x14ac:dyDescent="0.3"/>
    <row r="67" ht="15.75" customHeight="1" x14ac:dyDescent="0.3"/>
  </sheetData>
  <mergeCells count="7">
    <mergeCell ref="U4:W4"/>
    <mergeCell ref="U5:W5"/>
    <mergeCell ref="B34:I34"/>
    <mergeCell ref="B27:G27"/>
    <mergeCell ref="B26:G26"/>
    <mergeCell ref="B22:G22"/>
    <mergeCell ref="B24:G24"/>
  </mergeCells>
  <conditionalFormatting sqref="A17:H17 A8:G16 J8:X17 N7:X7">
    <cfRule type="expression" dxfId="50" priority="8">
      <formula>MOD(ROW(),2)=0</formula>
    </cfRule>
  </conditionalFormatting>
  <conditionalFormatting sqref="H8:I9 H10:H16 I10:I17">
    <cfRule type="expression" dxfId="49" priority="7">
      <formula>MOD(ROW(),2)=0</formula>
    </cfRule>
  </conditionalFormatting>
  <conditionalFormatting sqref="A7">
    <cfRule type="expression" dxfId="48" priority="4">
      <formula>MOD(ROW(),2)=0</formula>
    </cfRule>
  </conditionalFormatting>
  <conditionalFormatting sqref="B7:E7 J7:M7 G7">
    <cfRule type="expression" dxfId="47" priority="3">
      <formula>MOD(ROW(),2)=0</formula>
    </cfRule>
  </conditionalFormatting>
  <conditionalFormatting sqref="H7:I7">
    <cfRule type="expression" dxfId="46" priority="2">
      <formula>MOD(ROW(),2)=0</formula>
    </cfRule>
  </conditionalFormatting>
  <conditionalFormatting sqref="F7">
    <cfRule type="expression" dxfId="45" priority="1">
      <formula>MOD(ROW(),2)=0</formula>
    </cfRule>
  </conditionalFormatting>
  <hyperlinks>
    <hyperlink ref="B27" r:id="rId1" xr:uid="{00000000-0004-0000-2700-000000000000}"/>
  </hyperlinks>
  <printOptions horizontalCentered="1" gridLines="1"/>
  <pageMargins left="0" right="0" top="0.75" bottom="0.75" header="0.3" footer="0.3"/>
  <pageSetup scale="54" orientation="landscape" horizontalDpi="1200" verticalDpi="1200"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CCFFCC"/>
    <pageSetUpPr fitToPage="1"/>
  </sheetPr>
  <dimension ref="A1:Y67"/>
  <sheetViews>
    <sheetView showGridLines="0" zoomScale="80" zoomScaleNormal="80" workbookViewId="0">
      <pane xSplit="2" ySplit="6" topLeftCell="K7" activePane="bottomRight" state="frozen"/>
      <selection pane="topRight" activeCell="C1" sqref="C1"/>
      <selection pane="bottomLeft" activeCell="A7" sqref="A7"/>
      <selection pane="bottomRight" activeCell="X24" sqref="X24"/>
    </sheetView>
  </sheetViews>
  <sheetFormatPr defaultColWidth="9.109375" defaultRowHeight="14.4" x14ac:dyDescent="0.3"/>
  <cols>
    <col min="1" max="1" width="7.88671875" style="135" customWidth="1"/>
    <col min="2" max="2" width="67.88671875" style="135" customWidth="1"/>
    <col min="3" max="3" width="47.88671875" style="135" bestFit="1" customWidth="1"/>
    <col min="4" max="4" width="14.33203125" style="135" bestFit="1" customWidth="1"/>
    <col min="5" max="5" width="13.6640625" style="135" customWidth="1"/>
    <col min="6" max="6" width="19.44140625" style="135" bestFit="1" customWidth="1"/>
    <col min="7" max="7" width="23" style="137" bestFit="1" customWidth="1"/>
    <col min="8" max="8" width="11.33203125" style="135" customWidth="1"/>
    <col min="9" max="9" width="12.88671875" style="135" customWidth="1"/>
    <col min="10" max="10" width="13.44140625" style="135" customWidth="1"/>
    <col min="11" max="11" width="15.6640625" style="135" customWidth="1"/>
    <col min="12" max="12" width="15.88671875" style="135" bestFit="1" customWidth="1"/>
    <col min="13" max="13" width="21.33203125" style="135" customWidth="1"/>
    <col min="14" max="14" width="15.88671875" style="135" bestFit="1" customWidth="1"/>
    <col min="15" max="15" width="13.6640625" style="135" customWidth="1"/>
    <col min="16" max="16" width="15.88671875" style="135" bestFit="1" customWidth="1"/>
    <col min="17" max="17" width="3.6640625" style="135" customWidth="1"/>
    <col min="18" max="18" width="15.88671875" style="135" customWidth="1"/>
    <col min="19" max="19" width="15.88671875" style="135" bestFit="1" customWidth="1"/>
    <col min="20" max="20" width="3.6640625" style="141" customWidth="1"/>
    <col min="21" max="21" width="14" style="135" bestFit="1" customWidth="1"/>
    <col min="22" max="22" width="14.88671875" style="135" bestFit="1" customWidth="1"/>
    <col min="23" max="23" width="14" style="135" bestFit="1" customWidth="1"/>
    <col min="24" max="24" width="14.33203125" style="135" customWidth="1"/>
    <col min="25" max="16384" width="9.109375" style="135"/>
  </cols>
  <sheetData>
    <row r="1" spans="1:25" ht="15.75" customHeight="1" x14ac:dyDescent="0.3">
      <c r="A1" s="132" t="s">
        <v>92</v>
      </c>
    </row>
    <row r="2" spans="1:25" ht="15.75" customHeight="1" x14ac:dyDescent="0.3">
      <c r="A2" s="138" t="str">
        <f>'#4061 Franklin Academy - PBG'!A2</f>
        <v>Federal Grant Allocations/Reimbursements as of: 03/31/2024</v>
      </c>
      <c r="B2" s="199"/>
      <c r="N2" s="140"/>
      <c r="O2" s="140"/>
      <c r="Q2" s="141"/>
      <c r="R2" s="141"/>
      <c r="S2" s="141"/>
    </row>
    <row r="3" spans="1:25" ht="15.75" customHeight="1" x14ac:dyDescent="0.3">
      <c r="A3" s="142" t="s">
        <v>93</v>
      </c>
      <c r="B3" s="132"/>
      <c r="D3" s="132"/>
      <c r="E3" s="132"/>
      <c r="F3" s="132"/>
      <c r="Q3" s="141"/>
      <c r="R3" s="141"/>
      <c r="S3" s="141"/>
      <c r="U3" s="136"/>
      <c r="V3" s="143"/>
    </row>
    <row r="4" spans="1:25" ht="15.75" customHeight="1" x14ac:dyDescent="0.3">
      <c r="A4" s="132" t="s">
        <v>143</v>
      </c>
      <c r="N4" s="145"/>
      <c r="O4" s="145"/>
      <c r="P4" s="145"/>
      <c r="Q4" s="146"/>
      <c r="R4" s="141"/>
      <c r="S4" s="141"/>
      <c r="T4" s="146"/>
      <c r="U4" s="594" t="s">
        <v>263</v>
      </c>
      <c r="V4" s="594"/>
      <c r="W4" s="594"/>
      <c r="X4" s="147"/>
    </row>
    <row r="5" spans="1:25" ht="15" thickBot="1" x14ac:dyDescent="0.35">
      <c r="H5" s="148"/>
      <c r="I5" s="148"/>
      <c r="N5" s="145"/>
      <c r="O5" s="145"/>
      <c r="P5" s="145"/>
      <c r="Q5" s="146"/>
      <c r="R5" s="150"/>
      <c r="S5" s="150"/>
      <c r="T5" s="146"/>
      <c r="U5" s="597"/>
      <c r="V5" s="597"/>
      <c r="W5" s="597"/>
      <c r="X5" s="151"/>
    </row>
    <row r="6" spans="1:25" s="202" customFormat="1" ht="85.5" customHeight="1"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145"/>
      <c r="R6" s="154" t="s">
        <v>264</v>
      </c>
      <c r="S6" s="155" t="s">
        <v>265</v>
      </c>
      <c r="T6" s="200"/>
      <c r="U6" s="345" t="s">
        <v>223</v>
      </c>
      <c r="V6" s="346" t="s">
        <v>251</v>
      </c>
      <c r="W6" s="347" t="s">
        <v>252</v>
      </c>
      <c r="X6" s="159" t="str">
        <f>'#4061 Franklin Academy - PBG'!X6</f>
        <v>Available Budget as of 03/31/2024</v>
      </c>
    </row>
    <row r="7" spans="1:25" ht="15.75" customHeight="1" x14ac:dyDescent="0.3">
      <c r="A7" s="137">
        <v>4201</v>
      </c>
      <c r="B7" s="135" t="s">
        <v>243</v>
      </c>
      <c r="C7" s="371" t="s">
        <v>95</v>
      </c>
      <c r="D7" s="182" t="s">
        <v>273</v>
      </c>
      <c r="E7" s="182" t="s">
        <v>266</v>
      </c>
      <c r="F7" s="135" t="s">
        <v>267</v>
      </c>
      <c r="G7" s="235" t="s">
        <v>7</v>
      </c>
      <c r="H7" s="296">
        <v>2.3E-2</v>
      </c>
      <c r="I7" s="296">
        <v>0.1265</v>
      </c>
      <c r="J7" s="169">
        <v>45473</v>
      </c>
      <c r="K7" s="169">
        <v>45474</v>
      </c>
      <c r="L7" s="169">
        <v>45108</v>
      </c>
      <c r="M7" s="137" t="s">
        <v>268</v>
      </c>
      <c r="N7" s="375">
        <v>170170</v>
      </c>
      <c r="O7" s="376"/>
      <c r="P7" s="377">
        <f>N7+O7</f>
        <v>170170</v>
      </c>
      <c r="Q7" s="146"/>
      <c r="R7" s="375">
        <v>0</v>
      </c>
      <c r="S7" s="377">
        <f>P7-R7</f>
        <v>170170</v>
      </c>
      <c r="T7" s="170"/>
      <c r="U7" s="375">
        <v>0</v>
      </c>
      <c r="V7" s="376">
        <v>0</v>
      </c>
      <c r="W7" s="474">
        <f>U7+V7</f>
        <v>0</v>
      </c>
      <c r="X7" s="465">
        <f>S7-W7</f>
        <v>170170</v>
      </c>
    </row>
    <row r="8" spans="1:25" s="144" customFormat="1" ht="15.75" customHeight="1" x14ac:dyDescent="0.3">
      <c r="A8" s="160">
        <v>4221</v>
      </c>
      <c r="B8" s="144" t="s">
        <v>333</v>
      </c>
      <c r="C8" s="418" t="s">
        <v>246</v>
      </c>
      <c r="D8" s="162" t="s">
        <v>273</v>
      </c>
      <c r="E8" s="162" t="s">
        <v>323</v>
      </c>
      <c r="F8" s="144" t="s">
        <v>335</v>
      </c>
      <c r="G8" s="214" t="s">
        <v>7</v>
      </c>
      <c r="H8" s="296">
        <v>2.3E-2</v>
      </c>
      <c r="I8" s="296">
        <v>0.1265</v>
      </c>
      <c r="J8" s="163">
        <v>45504</v>
      </c>
      <c r="K8" s="163">
        <v>45519</v>
      </c>
      <c r="L8" s="163">
        <v>45108</v>
      </c>
      <c r="M8" s="160" t="s">
        <v>324</v>
      </c>
      <c r="N8" s="363">
        <v>189766.99</v>
      </c>
      <c r="O8" s="370"/>
      <c r="P8" s="369">
        <f t="shared" ref="P8:P20" si="0">N8+O8</f>
        <v>189766.99</v>
      </c>
      <c r="Q8" s="145"/>
      <c r="R8" s="363">
        <v>29332.48</v>
      </c>
      <c r="S8" s="369">
        <f t="shared" ref="S8:S20" si="1">P8-R8</f>
        <v>160434.50999999998</v>
      </c>
      <c r="T8" s="164"/>
      <c r="U8" s="363">
        <v>34084.51</v>
      </c>
      <c r="V8" s="370"/>
      <c r="W8" s="451">
        <f t="shared" ref="W8:W20" si="2">U8+V8</f>
        <v>34084.51</v>
      </c>
      <c r="X8" s="416">
        <f t="shared" ref="X8:X19" si="3">S8-W8</f>
        <v>126349.99999999997</v>
      </c>
    </row>
    <row r="9" spans="1:25" s="144" customFormat="1" ht="15.75" customHeight="1" x14ac:dyDescent="0.3">
      <c r="A9" s="160">
        <v>4222</v>
      </c>
      <c r="B9" s="144" t="s">
        <v>325</v>
      </c>
      <c r="C9" s="418" t="s">
        <v>334</v>
      </c>
      <c r="D9" s="162" t="s">
        <v>273</v>
      </c>
      <c r="E9" s="162" t="s">
        <v>336</v>
      </c>
      <c r="F9" s="144" t="s">
        <v>337</v>
      </c>
      <c r="G9" s="214" t="s">
        <v>7</v>
      </c>
      <c r="H9" s="296">
        <v>2.3E-2</v>
      </c>
      <c r="I9" s="296">
        <v>0.1265</v>
      </c>
      <c r="J9" s="163">
        <v>45473</v>
      </c>
      <c r="K9" s="163">
        <v>45488</v>
      </c>
      <c r="L9" s="163">
        <v>45108</v>
      </c>
      <c r="M9" s="160" t="s">
        <v>338</v>
      </c>
      <c r="N9" s="363">
        <v>30000</v>
      </c>
      <c r="O9" s="370"/>
      <c r="P9" s="369">
        <f t="shared" si="0"/>
        <v>30000</v>
      </c>
      <c r="Q9" s="145"/>
      <c r="R9" s="363"/>
      <c r="S9" s="369">
        <f t="shared" si="1"/>
        <v>30000</v>
      </c>
      <c r="T9" s="164"/>
      <c r="U9" s="363">
        <v>15000</v>
      </c>
      <c r="V9" s="370"/>
      <c r="W9" s="451">
        <f t="shared" si="2"/>
        <v>15000</v>
      </c>
      <c r="X9" s="416">
        <f t="shared" si="3"/>
        <v>15000</v>
      </c>
    </row>
    <row r="10" spans="1:25" s="144" customFormat="1" ht="15.75" customHeight="1" x14ac:dyDescent="0.3">
      <c r="A10" s="160">
        <v>4228</v>
      </c>
      <c r="B10" s="135" t="s">
        <v>353</v>
      </c>
      <c r="C10" s="563" t="s">
        <v>354</v>
      </c>
      <c r="D10" s="137" t="s">
        <v>355</v>
      </c>
      <c r="E10" s="137" t="s">
        <v>342</v>
      </c>
      <c r="F10" s="568" t="s">
        <v>356</v>
      </c>
      <c r="G10" s="235" t="s">
        <v>7</v>
      </c>
      <c r="H10" s="296">
        <v>2.3E-2</v>
      </c>
      <c r="I10" s="296">
        <v>0.1265</v>
      </c>
      <c r="J10" s="169">
        <v>45565</v>
      </c>
      <c r="K10" s="169">
        <v>45566</v>
      </c>
      <c r="L10" s="169">
        <v>45314</v>
      </c>
      <c r="M10" s="137" t="s">
        <v>357</v>
      </c>
      <c r="N10" s="363">
        <v>31524.12</v>
      </c>
      <c r="O10" s="370"/>
      <c r="P10" s="369">
        <f t="shared" si="0"/>
        <v>31524.12</v>
      </c>
      <c r="Q10" s="145"/>
      <c r="R10" s="363"/>
      <c r="S10" s="369">
        <f t="shared" si="1"/>
        <v>31524.12</v>
      </c>
      <c r="T10" s="164"/>
      <c r="U10" s="363"/>
      <c r="V10" s="370"/>
      <c r="W10" s="451">
        <f t="shared" si="2"/>
        <v>0</v>
      </c>
      <c r="X10" s="416">
        <f t="shared" si="3"/>
        <v>31524.12</v>
      </c>
    </row>
    <row r="11" spans="1:25" ht="15.75" customHeight="1" x14ac:dyDescent="0.3">
      <c r="A11" s="137">
        <v>4423</v>
      </c>
      <c r="B11" s="135" t="s">
        <v>193</v>
      </c>
      <c r="C11" s="289" t="s">
        <v>232</v>
      </c>
      <c r="D11" s="137" t="s">
        <v>175</v>
      </c>
      <c r="E11" s="137" t="s">
        <v>211</v>
      </c>
      <c r="F11" s="135" t="s">
        <v>184</v>
      </c>
      <c r="G11" s="235" t="s">
        <v>7</v>
      </c>
      <c r="H11" s="296">
        <v>0.05</v>
      </c>
      <c r="I11" s="296">
        <v>0.1265</v>
      </c>
      <c r="J11" s="169">
        <v>45199</v>
      </c>
      <c r="K11" s="169">
        <v>45199</v>
      </c>
      <c r="L11" s="169">
        <v>44201</v>
      </c>
      <c r="M11" s="137" t="s">
        <v>180</v>
      </c>
      <c r="N11" s="363">
        <v>75111.399999999994</v>
      </c>
      <c r="O11" s="364"/>
      <c r="P11" s="365">
        <f t="shared" si="0"/>
        <v>75111.399999999994</v>
      </c>
      <c r="Q11" s="171"/>
      <c r="R11" s="378">
        <v>74111.399999999994</v>
      </c>
      <c r="S11" s="365">
        <f t="shared" si="1"/>
        <v>1000</v>
      </c>
      <c r="T11" s="170"/>
      <c r="U11" s="378"/>
      <c r="V11" s="364"/>
      <c r="W11" s="451">
        <f t="shared" si="2"/>
        <v>0</v>
      </c>
      <c r="X11" s="428">
        <v>0</v>
      </c>
      <c r="Y11" s="135" t="s">
        <v>326</v>
      </c>
    </row>
    <row r="12" spans="1:25" ht="15.75" customHeight="1" x14ac:dyDescent="0.3">
      <c r="A12" s="137">
        <v>4450</v>
      </c>
      <c r="B12" s="135" t="s">
        <v>202</v>
      </c>
      <c r="C12" s="289" t="s">
        <v>185</v>
      </c>
      <c r="D12" s="137" t="s">
        <v>186</v>
      </c>
      <c r="E12" s="287" t="s">
        <v>214</v>
      </c>
      <c r="F12" s="135" t="s">
        <v>203</v>
      </c>
      <c r="G12" s="235" t="s">
        <v>7</v>
      </c>
      <c r="H12" s="296">
        <v>0.05</v>
      </c>
      <c r="I12" s="296">
        <v>0.1265</v>
      </c>
      <c r="J12" s="169">
        <v>45565</v>
      </c>
      <c r="K12" s="169">
        <v>45565</v>
      </c>
      <c r="L12" s="169">
        <v>44279</v>
      </c>
      <c r="M12" s="137" t="s">
        <v>204</v>
      </c>
      <c r="N12" s="363">
        <v>8883.27</v>
      </c>
      <c r="O12" s="364"/>
      <c r="P12" s="365">
        <f t="shared" si="0"/>
        <v>8883.27</v>
      </c>
      <c r="Q12" s="171"/>
      <c r="R12" s="378"/>
      <c r="S12" s="365">
        <f t="shared" si="1"/>
        <v>8883.27</v>
      </c>
      <c r="T12" s="170"/>
      <c r="U12" s="378"/>
      <c r="V12" s="364"/>
      <c r="W12" s="451">
        <f t="shared" si="2"/>
        <v>0</v>
      </c>
      <c r="X12" s="428">
        <f t="shared" si="3"/>
        <v>8883.27</v>
      </c>
    </row>
    <row r="13" spans="1:25" ht="15.75" customHeight="1" x14ac:dyDescent="0.3">
      <c r="A13" s="137">
        <v>4452</v>
      </c>
      <c r="B13" s="135" t="s">
        <v>297</v>
      </c>
      <c r="C13" s="529" t="s">
        <v>185</v>
      </c>
      <c r="D13" s="137" t="s">
        <v>186</v>
      </c>
      <c r="E13" s="287" t="s">
        <v>275</v>
      </c>
      <c r="F13" s="135" t="s">
        <v>276</v>
      </c>
      <c r="G13" s="235" t="s">
        <v>7</v>
      </c>
      <c r="H13" s="296">
        <v>0.05</v>
      </c>
      <c r="I13" s="296">
        <v>0.1265</v>
      </c>
      <c r="J13" s="169">
        <v>45565</v>
      </c>
      <c r="K13" s="169">
        <v>45565</v>
      </c>
      <c r="L13" s="169">
        <v>44279</v>
      </c>
      <c r="M13" s="137" t="s">
        <v>188</v>
      </c>
      <c r="N13" s="363">
        <v>135906.12</v>
      </c>
      <c r="O13" s="364">
        <v>21.29</v>
      </c>
      <c r="P13" s="365">
        <f t="shared" si="0"/>
        <v>135927.41</v>
      </c>
      <c r="Q13" s="171"/>
      <c r="R13" s="378">
        <v>135495.73000000001</v>
      </c>
      <c r="S13" s="365">
        <f t="shared" si="1"/>
        <v>431.67999999999302</v>
      </c>
      <c r="T13" s="170"/>
      <c r="U13" s="378"/>
      <c r="V13" s="364"/>
      <c r="W13" s="451">
        <f t="shared" si="2"/>
        <v>0</v>
      </c>
      <c r="X13" s="428">
        <f t="shared" si="3"/>
        <v>431.67999999999302</v>
      </c>
    </row>
    <row r="14" spans="1:25" ht="15.75" customHeight="1" x14ac:dyDescent="0.3">
      <c r="A14" s="137">
        <v>4454</v>
      </c>
      <c r="B14" s="135" t="s">
        <v>298</v>
      </c>
      <c r="C14" s="529" t="s">
        <v>185</v>
      </c>
      <c r="D14" s="137" t="s">
        <v>186</v>
      </c>
      <c r="E14" s="287" t="s">
        <v>277</v>
      </c>
      <c r="F14" s="135" t="s">
        <v>290</v>
      </c>
      <c r="G14" s="235" t="s">
        <v>7</v>
      </c>
      <c r="H14" s="296">
        <v>0.05</v>
      </c>
      <c r="I14" s="296">
        <v>0.1265</v>
      </c>
      <c r="J14" s="169">
        <v>45565</v>
      </c>
      <c r="K14" s="169">
        <v>45565</v>
      </c>
      <c r="L14" s="169">
        <v>44279</v>
      </c>
      <c r="M14" s="137" t="s">
        <v>244</v>
      </c>
      <c r="N14" s="363">
        <v>6332.81</v>
      </c>
      <c r="O14" s="364">
        <v>116.68</v>
      </c>
      <c r="P14" s="365">
        <f t="shared" si="0"/>
        <v>6449.4900000000007</v>
      </c>
      <c r="Q14" s="171"/>
      <c r="R14" s="378"/>
      <c r="S14" s="365">
        <f t="shared" si="1"/>
        <v>6449.4900000000007</v>
      </c>
      <c r="T14" s="170"/>
      <c r="U14" s="378"/>
      <c r="V14" s="364"/>
      <c r="W14" s="451">
        <f t="shared" si="2"/>
        <v>0</v>
      </c>
      <c r="X14" s="428">
        <f t="shared" si="3"/>
        <v>6449.4900000000007</v>
      </c>
    </row>
    <row r="15" spans="1:25" ht="15.75" customHeight="1" x14ac:dyDescent="0.3">
      <c r="A15" s="137">
        <v>4457</v>
      </c>
      <c r="B15" s="135" t="s">
        <v>299</v>
      </c>
      <c r="C15" s="529" t="s">
        <v>185</v>
      </c>
      <c r="D15" s="137" t="s">
        <v>186</v>
      </c>
      <c r="E15" s="287" t="s">
        <v>279</v>
      </c>
      <c r="F15" s="135" t="s">
        <v>278</v>
      </c>
      <c r="G15" s="235" t="s">
        <v>7</v>
      </c>
      <c r="H15" s="296">
        <v>0.05</v>
      </c>
      <c r="I15" s="296">
        <v>0.1265</v>
      </c>
      <c r="J15" s="169">
        <v>45565</v>
      </c>
      <c r="K15" s="169">
        <v>45565</v>
      </c>
      <c r="L15" s="169">
        <v>44279</v>
      </c>
      <c r="M15" s="137" t="s">
        <v>280</v>
      </c>
      <c r="N15" s="363">
        <v>3014.23</v>
      </c>
      <c r="O15" s="364"/>
      <c r="P15" s="365">
        <f t="shared" si="0"/>
        <v>3014.23</v>
      </c>
      <c r="Q15" s="171"/>
      <c r="R15" s="378"/>
      <c r="S15" s="365">
        <f t="shared" si="1"/>
        <v>3014.23</v>
      </c>
      <c r="T15" s="170"/>
      <c r="U15" s="378"/>
      <c r="V15" s="364"/>
      <c r="W15" s="451">
        <f t="shared" si="2"/>
        <v>0</v>
      </c>
      <c r="X15" s="428">
        <f t="shared" si="3"/>
        <v>3014.23</v>
      </c>
    </row>
    <row r="16" spans="1:25" ht="15.75" customHeight="1" x14ac:dyDescent="0.3">
      <c r="A16" s="137">
        <v>4459</v>
      </c>
      <c r="B16" s="135" t="s">
        <v>212</v>
      </c>
      <c r="C16" s="529" t="s">
        <v>185</v>
      </c>
      <c r="D16" s="137" t="s">
        <v>186</v>
      </c>
      <c r="E16" s="287" t="s">
        <v>213</v>
      </c>
      <c r="F16" s="135" t="s">
        <v>187</v>
      </c>
      <c r="G16" s="235" t="s">
        <v>7</v>
      </c>
      <c r="H16" s="296">
        <v>0.05</v>
      </c>
      <c r="I16" s="296">
        <v>0.1265</v>
      </c>
      <c r="J16" s="169">
        <v>45565</v>
      </c>
      <c r="K16" s="169">
        <v>45565</v>
      </c>
      <c r="L16" s="169">
        <v>44279</v>
      </c>
      <c r="M16" s="137" t="s">
        <v>188</v>
      </c>
      <c r="N16" s="363">
        <v>543624.47</v>
      </c>
      <c r="O16" s="364">
        <v>85.16</v>
      </c>
      <c r="P16" s="365">
        <f t="shared" si="0"/>
        <v>543709.63</v>
      </c>
      <c r="Q16" s="171"/>
      <c r="R16" s="378"/>
      <c r="S16" s="365">
        <f t="shared" si="1"/>
        <v>543709.63</v>
      </c>
      <c r="T16" s="170"/>
      <c r="U16" s="378">
        <v>278476.53000000003</v>
      </c>
      <c r="V16" s="364"/>
      <c r="W16" s="451">
        <f t="shared" si="2"/>
        <v>278476.53000000003</v>
      </c>
      <c r="X16" s="428">
        <f t="shared" si="3"/>
        <v>265233.09999999998</v>
      </c>
    </row>
    <row r="17" spans="1:25" ht="15.75" customHeight="1" x14ac:dyDescent="0.3">
      <c r="A17" s="137">
        <v>4461</v>
      </c>
      <c r="B17" s="135" t="s">
        <v>300</v>
      </c>
      <c r="C17" s="529" t="s">
        <v>185</v>
      </c>
      <c r="D17" s="137" t="s">
        <v>186</v>
      </c>
      <c r="E17" s="287" t="s">
        <v>281</v>
      </c>
      <c r="F17" s="135" t="s">
        <v>282</v>
      </c>
      <c r="G17" s="235" t="s">
        <v>7</v>
      </c>
      <c r="H17" s="296">
        <v>0.05</v>
      </c>
      <c r="I17" s="296">
        <v>0.1265</v>
      </c>
      <c r="J17" s="169">
        <v>45565</v>
      </c>
      <c r="K17" s="169">
        <v>45565</v>
      </c>
      <c r="L17" s="169">
        <v>44279</v>
      </c>
      <c r="M17" s="137" t="s">
        <v>283</v>
      </c>
      <c r="N17" s="363">
        <v>3459.57</v>
      </c>
      <c r="O17" s="364"/>
      <c r="P17" s="365">
        <f t="shared" si="0"/>
        <v>3459.57</v>
      </c>
      <c r="Q17" s="171"/>
      <c r="R17" s="378"/>
      <c r="S17" s="365">
        <f t="shared" si="1"/>
        <v>3459.57</v>
      </c>
      <c r="T17" s="170"/>
      <c r="U17" s="378"/>
      <c r="V17" s="364"/>
      <c r="W17" s="451">
        <f t="shared" si="2"/>
        <v>0</v>
      </c>
      <c r="X17" s="428">
        <f t="shared" si="3"/>
        <v>3459.57</v>
      </c>
    </row>
    <row r="18" spans="1:25" ht="15.75" customHeight="1" x14ac:dyDescent="0.3">
      <c r="A18" s="137">
        <v>4462</v>
      </c>
      <c r="B18" s="135" t="s">
        <v>321</v>
      </c>
      <c r="C18" s="529" t="s">
        <v>185</v>
      </c>
      <c r="D18" s="137" t="s">
        <v>186</v>
      </c>
      <c r="E18" s="287" t="s">
        <v>284</v>
      </c>
      <c r="F18" s="135" t="s">
        <v>285</v>
      </c>
      <c r="G18" s="235" t="s">
        <v>7</v>
      </c>
      <c r="H18" s="296">
        <v>0.05</v>
      </c>
      <c r="I18" s="296">
        <v>0.1265</v>
      </c>
      <c r="J18" s="169">
        <v>45565</v>
      </c>
      <c r="K18" s="169">
        <v>45565</v>
      </c>
      <c r="L18" s="169">
        <v>44279</v>
      </c>
      <c r="M18" s="137" t="s">
        <v>286</v>
      </c>
      <c r="N18" s="363">
        <v>4992.16</v>
      </c>
      <c r="O18" s="364"/>
      <c r="P18" s="365">
        <f t="shared" si="0"/>
        <v>4992.16</v>
      </c>
      <c r="Q18" s="171"/>
      <c r="R18" s="378"/>
      <c r="S18" s="365">
        <f t="shared" si="1"/>
        <v>4992.16</v>
      </c>
      <c r="T18" s="170"/>
      <c r="U18" s="378"/>
      <c r="V18" s="364"/>
      <c r="W18" s="451">
        <f t="shared" si="2"/>
        <v>0</v>
      </c>
      <c r="X18" s="428">
        <f t="shared" si="3"/>
        <v>4992.16</v>
      </c>
    </row>
    <row r="19" spans="1:25" ht="15.75" customHeight="1" x14ac:dyDescent="0.3">
      <c r="A19" s="137">
        <v>4463</v>
      </c>
      <c r="B19" s="135" t="s">
        <v>302</v>
      </c>
      <c r="C19" s="529" t="s">
        <v>185</v>
      </c>
      <c r="D19" s="137" t="s">
        <v>186</v>
      </c>
      <c r="E19" s="287" t="s">
        <v>287</v>
      </c>
      <c r="F19" s="135" t="s">
        <v>288</v>
      </c>
      <c r="G19" s="235" t="s">
        <v>7</v>
      </c>
      <c r="H19" s="296">
        <v>0.05</v>
      </c>
      <c r="I19" s="296">
        <v>0.1265</v>
      </c>
      <c r="J19" s="169">
        <v>45565</v>
      </c>
      <c r="K19" s="169">
        <v>45565</v>
      </c>
      <c r="L19" s="169">
        <v>44279</v>
      </c>
      <c r="M19" s="137" t="s">
        <v>289</v>
      </c>
      <c r="N19" s="363">
        <v>16835.2</v>
      </c>
      <c r="O19" s="364"/>
      <c r="P19" s="365">
        <f t="shared" si="0"/>
        <v>16835.2</v>
      </c>
      <c r="Q19" s="171"/>
      <c r="R19" s="378"/>
      <c r="S19" s="365">
        <f t="shared" si="1"/>
        <v>16835.2</v>
      </c>
      <c r="T19" s="170"/>
      <c r="U19" s="378"/>
      <c r="V19" s="364"/>
      <c r="W19" s="452"/>
      <c r="X19" s="428">
        <f t="shared" si="3"/>
        <v>16835.2</v>
      </c>
    </row>
    <row r="20" spans="1:25" ht="15.75" customHeight="1" x14ac:dyDescent="0.3">
      <c r="A20" s="137">
        <v>4464</v>
      </c>
      <c r="B20" s="135" t="s">
        <v>233</v>
      </c>
      <c r="C20" s="289" t="s">
        <v>235</v>
      </c>
      <c r="D20" s="137" t="s">
        <v>175</v>
      </c>
      <c r="E20" s="137" t="s">
        <v>225</v>
      </c>
      <c r="F20" s="135" t="s">
        <v>226</v>
      </c>
      <c r="G20" s="235" t="s">
        <v>7</v>
      </c>
      <c r="H20" s="296">
        <v>0.05</v>
      </c>
      <c r="I20" s="296">
        <v>0.1265</v>
      </c>
      <c r="J20" s="169">
        <v>45199</v>
      </c>
      <c r="K20" s="169">
        <v>45199</v>
      </c>
      <c r="L20" s="169">
        <v>44201</v>
      </c>
      <c r="M20" s="169" t="s">
        <v>234</v>
      </c>
      <c r="N20" s="409">
        <v>44896.97</v>
      </c>
      <c r="O20" s="380"/>
      <c r="P20" s="381">
        <f t="shared" si="0"/>
        <v>44896.97</v>
      </c>
      <c r="Q20" s="170"/>
      <c r="R20" s="409">
        <v>0</v>
      </c>
      <c r="S20" s="381">
        <f t="shared" si="1"/>
        <v>44896.97</v>
      </c>
      <c r="T20" s="170"/>
      <c r="U20" s="409">
        <v>43558.03</v>
      </c>
      <c r="V20" s="380">
        <v>0</v>
      </c>
      <c r="W20" s="453">
        <f t="shared" si="2"/>
        <v>43558.03</v>
      </c>
      <c r="X20" s="456">
        <v>0</v>
      </c>
      <c r="Y20" s="135" t="s">
        <v>326</v>
      </c>
    </row>
    <row r="21" spans="1:25" ht="15.75" customHeight="1" thickBot="1" x14ac:dyDescent="0.35">
      <c r="C21" s="235"/>
      <c r="D21" s="137"/>
      <c r="E21" s="137"/>
      <c r="J21" s="198"/>
      <c r="K21" s="198"/>
      <c r="L21" s="198" t="s">
        <v>91</v>
      </c>
      <c r="M21" s="172" t="s">
        <v>38</v>
      </c>
      <c r="N21" s="366">
        <f>SUM(N7:N20)</f>
        <v>1264517.31</v>
      </c>
      <c r="O21" s="367">
        <f>SUM(O7:O20)</f>
        <v>223.13</v>
      </c>
      <c r="P21" s="368">
        <f>SUM(P7:P20)</f>
        <v>1264740.44</v>
      </c>
      <c r="Q21" s="171"/>
      <c r="R21" s="366">
        <f>SUM(R7:R20)</f>
        <v>238939.61</v>
      </c>
      <c r="S21" s="368">
        <f>SUM(S7:S20)</f>
        <v>1025800.8299999998</v>
      </c>
      <c r="T21" s="171"/>
      <c r="U21" s="384">
        <f>SUM(U7:U20)</f>
        <v>371119.07000000007</v>
      </c>
      <c r="V21" s="395">
        <f>SUM(V7:V20)</f>
        <v>0</v>
      </c>
      <c r="W21" s="467">
        <f>SUM(W7:W20)</f>
        <v>371119.07000000007</v>
      </c>
      <c r="X21" s="468">
        <f>SUM(X7:X20)</f>
        <v>652342.81999999983</v>
      </c>
    </row>
    <row r="22" spans="1:25" ht="15.75" customHeight="1" thickTop="1" x14ac:dyDescent="0.3">
      <c r="B22" s="221"/>
      <c r="C22" s="137"/>
      <c r="D22" s="137"/>
      <c r="E22" s="137"/>
      <c r="J22" s="198"/>
      <c r="K22" s="198"/>
      <c r="L22" s="198"/>
    </row>
    <row r="23" spans="1:25" ht="15.75" customHeight="1" x14ac:dyDescent="0.3">
      <c r="C23" s="137"/>
      <c r="D23" s="137"/>
      <c r="E23" s="137"/>
    </row>
    <row r="24" spans="1:25" ht="15.75" customHeight="1" x14ac:dyDescent="0.3">
      <c r="B24" s="132" t="s">
        <v>111</v>
      </c>
      <c r="C24" s="182"/>
      <c r="D24" s="182"/>
      <c r="E24" s="182"/>
      <c r="R24" s="130"/>
      <c r="S24" s="130"/>
    </row>
    <row r="25" spans="1:25" ht="15.75" customHeight="1" x14ac:dyDescent="0.3">
      <c r="B25" s="596" t="s">
        <v>253</v>
      </c>
      <c r="C25" s="596"/>
      <c r="D25" s="596"/>
      <c r="E25" s="596"/>
      <c r="F25" s="596"/>
      <c r="G25" s="596"/>
      <c r="R25" s="130"/>
      <c r="S25" s="130"/>
    </row>
    <row r="26" spans="1:25" ht="15.75" customHeight="1" x14ac:dyDescent="0.3">
      <c r="C26" s="182"/>
      <c r="D26" s="182"/>
      <c r="E26" s="182"/>
      <c r="R26" s="130"/>
      <c r="S26" s="130"/>
    </row>
    <row r="27" spans="1:25" ht="15.75" customHeight="1" x14ac:dyDescent="0.3">
      <c r="B27" s="596" t="s">
        <v>115</v>
      </c>
      <c r="C27" s="596"/>
      <c r="D27" s="596"/>
      <c r="E27" s="596"/>
      <c r="F27" s="596"/>
      <c r="G27" s="596"/>
      <c r="R27" s="130"/>
      <c r="S27" s="130"/>
    </row>
    <row r="28" spans="1:25" ht="15.75" customHeight="1" x14ac:dyDescent="0.3">
      <c r="B28" s="176"/>
      <c r="C28" s="176"/>
      <c r="D28" s="176"/>
      <c r="E28" s="176"/>
      <c r="F28" s="176"/>
      <c r="R28" s="130"/>
      <c r="S28" s="130"/>
    </row>
    <row r="29" spans="1:25" ht="15.75" customHeight="1" x14ac:dyDescent="0.3">
      <c r="B29" s="596" t="s">
        <v>136</v>
      </c>
      <c r="C29" s="596"/>
      <c r="D29" s="596"/>
      <c r="E29" s="596"/>
      <c r="F29" s="596"/>
      <c r="G29" s="596"/>
      <c r="R29" s="130"/>
      <c r="S29" s="130"/>
    </row>
    <row r="30" spans="1:25" ht="15.75" customHeight="1" x14ac:dyDescent="0.3">
      <c r="B30" s="609" t="s">
        <v>135</v>
      </c>
      <c r="C30" s="596"/>
      <c r="D30" s="596"/>
      <c r="E30" s="596"/>
      <c r="F30" s="596"/>
      <c r="G30" s="596"/>
    </row>
    <row r="31" spans="1:25" ht="15.75" customHeight="1" x14ac:dyDescent="0.3">
      <c r="B31" s="176"/>
      <c r="C31" s="176"/>
      <c r="D31" s="176"/>
      <c r="E31" s="176"/>
      <c r="F31" s="176"/>
    </row>
    <row r="32" spans="1:25" ht="15.75" customHeight="1" x14ac:dyDescent="0.3">
      <c r="B32" s="131" t="s">
        <v>98</v>
      </c>
      <c r="C32" s="180" t="s">
        <v>101</v>
      </c>
      <c r="D32" s="180" t="s">
        <v>102</v>
      </c>
      <c r="E32" s="180"/>
      <c r="F32" s="176"/>
    </row>
    <row r="33" spans="2:20" ht="15.75" customHeight="1" x14ac:dyDescent="0.3">
      <c r="B33" s="135" t="s">
        <v>99</v>
      </c>
      <c r="C33" s="182" t="s">
        <v>207</v>
      </c>
      <c r="D33" s="182" t="s">
        <v>105</v>
      </c>
      <c r="E33" s="182"/>
      <c r="F33" s="176"/>
    </row>
    <row r="34" spans="2:20" ht="15.75" customHeight="1" x14ac:dyDescent="0.3">
      <c r="B34" s="135" t="s">
        <v>237</v>
      </c>
      <c r="C34" s="182" t="s">
        <v>205</v>
      </c>
      <c r="D34" s="182" t="s">
        <v>206</v>
      </c>
      <c r="E34" s="182"/>
      <c r="F34" s="176"/>
    </row>
    <row r="35" spans="2:20" ht="15.75" customHeight="1" x14ac:dyDescent="0.3">
      <c r="B35" s="135" t="s">
        <v>238</v>
      </c>
      <c r="C35" s="182" t="s">
        <v>205</v>
      </c>
      <c r="D35" s="182" t="s">
        <v>206</v>
      </c>
      <c r="E35" s="182"/>
      <c r="F35" s="176"/>
    </row>
    <row r="36" spans="2:20" ht="15.75" customHeight="1" x14ac:dyDescent="0.3">
      <c r="C36" s="182"/>
      <c r="D36" s="182"/>
      <c r="E36" s="182"/>
      <c r="F36" s="176"/>
    </row>
    <row r="37" spans="2:20" ht="15.75" customHeight="1" x14ac:dyDescent="0.3">
      <c r="B37" s="592" t="s">
        <v>269</v>
      </c>
      <c r="C37" s="592"/>
      <c r="D37" s="592"/>
      <c r="E37" s="592"/>
      <c r="F37" s="592"/>
      <c r="G37" s="592"/>
      <c r="H37" s="592"/>
      <c r="I37" s="592"/>
    </row>
    <row r="38" spans="2:20" ht="15.75" customHeight="1" x14ac:dyDescent="0.3">
      <c r="B38" s="128" t="s">
        <v>270</v>
      </c>
      <c r="C38" s="182"/>
      <c r="D38" s="182"/>
      <c r="E38" s="182"/>
    </row>
    <row r="39" spans="2:20" ht="15.75" customHeight="1" x14ac:dyDescent="0.3">
      <c r="B39" s="223"/>
      <c r="C39" s="216"/>
      <c r="D39" s="216"/>
      <c r="E39" s="216"/>
      <c r="F39" s="192"/>
      <c r="G39" s="216"/>
      <c r="H39" s="192"/>
      <c r="I39" s="192"/>
      <c r="J39" s="192"/>
      <c r="K39" s="192"/>
      <c r="L39" s="192"/>
      <c r="M39" s="192"/>
      <c r="N39" s="192"/>
      <c r="O39" s="192"/>
      <c r="P39" s="192"/>
      <c r="Q39" s="192"/>
      <c r="R39" s="192"/>
      <c r="S39" s="192"/>
    </row>
    <row r="40" spans="2:20" ht="15.75" customHeight="1" x14ac:dyDescent="0.3">
      <c r="R40" s="300" t="s">
        <v>256</v>
      </c>
      <c r="S40" s="301"/>
      <c r="T40" s="197"/>
    </row>
    <row r="41" spans="2:20" ht="15.75" customHeight="1" x14ac:dyDescent="0.3">
      <c r="B41" s="188" t="s">
        <v>255</v>
      </c>
      <c r="C41" s="190" t="s">
        <v>2</v>
      </c>
      <c r="D41" s="190"/>
      <c r="E41" s="190"/>
      <c r="F41" s="190" t="s">
        <v>34</v>
      </c>
      <c r="G41" s="190" t="s">
        <v>35</v>
      </c>
      <c r="H41" s="190"/>
      <c r="I41" s="190"/>
      <c r="J41" s="190"/>
      <c r="K41" s="190"/>
      <c r="L41" s="190"/>
      <c r="M41" s="190" t="s">
        <v>36</v>
      </c>
      <c r="N41" s="190" t="s">
        <v>37</v>
      </c>
      <c r="O41" s="191"/>
      <c r="P41" s="191"/>
      <c r="Q41" s="191"/>
      <c r="R41" s="192" t="s">
        <v>81</v>
      </c>
      <c r="S41" s="193"/>
      <c r="T41" s="197"/>
    </row>
    <row r="42" spans="2:20" ht="15.75" customHeight="1" x14ac:dyDescent="0.3">
      <c r="B42" s="194"/>
      <c r="C42" s="146"/>
      <c r="D42" s="146"/>
      <c r="E42" s="146"/>
      <c r="F42" s="146"/>
      <c r="G42" s="146"/>
      <c r="H42" s="146"/>
      <c r="I42" s="146"/>
      <c r="J42" s="146"/>
      <c r="K42" s="146"/>
      <c r="L42" s="146"/>
      <c r="M42" s="146"/>
      <c r="N42" s="146"/>
      <c r="O42" s="136"/>
      <c r="P42" s="136"/>
      <c r="Q42" s="136"/>
      <c r="R42" s="300"/>
      <c r="S42" s="301"/>
      <c r="T42" s="197"/>
    </row>
    <row r="43" spans="2:20" ht="15.75" customHeight="1" x14ac:dyDescent="0.3">
      <c r="B43" s="194"/>
      <c r="C43" s="146"/>
      <c r="D43" s="146"/>
      <c r="E43" s="146"/>
      <c r="F43" s="146"/>
      <c r="G43" s="146"/>
      <c r="H43" s="146"/>
      <c r="I43" s="146"/>
      <c r="J43" s="146"/>
      <c r="K43" s="146"/>
      <c r="L43" s="146"/>
      <c r="M43" s="146"/>
      <c r="N43" s="146"/>
      <c r="O43" s="136"/>
      <c r="P43" s="136"/>
      <c r="Q43" s="136"/>
      <c r="R43" s="300"/>
      <c r="S43" s="301"/>
      <c r="T43" s="197"/>
    </row>
    <row r="44" spans="2:20" ht="15.75" customHeight="1" x14ac:dyDescent="0.3">
      <c r="B44" s="194"/>
      <c r="C44" s="146"/>
      <c r="D44" s="146"/>
      <c r="E44" s="146"/>
      <c r="F44" s="146"/>
      <c r="G44" s="146"/>
      <c r="H44" s="146"/>
      <c r="I44" s="146"/>
      <c r="J44" s="146"/>
      <c r="K44" s="146"/>
      <c r="L44" s="146"/>
      <c r="M44" s="146"/>
      <c r="N44" s="146"/>
      <c r="O44" s="136"/>
      <c r="P44" s="136"/>
      <c r="Q44" s="136"/>
      <c r="R44" s="300"/>
      <c r="S44" s="301"/>
      <c r="T44" s="197"/>
    </row>
    <row r="45" spans="2:20" ht="15.75" customHeight="1" x14ac:dyDescent="0.3">
      <c r="B45" s="194"/>
      <c r="C45" s="514"/>
      <c r="D45" s="514"/>
      <c r="E45" s="514"/>
      <c r="F45" s="514"/>
      <c r="G45" s="514"/>
      <c r="H45" s="514"/>
      <c r="I45" s="514"/>
      <c r="J45" s="514"/>
      <c r="K45" s="514"/>
      <c r="L45" s="514"/>
      <c r="M45" s="514"/>
      <c r="N45" s="514"/>
      <c r="O45" s="136"/>
      <c r="P45" s="136"/>
      <c r="Q45" s="136"/>
      <c r="R45" s="300"/>
      <c r="S45" s="301"/>
      <c r="T45" s="197"/>
    </row>
    <row r="46" spans="2:20" ht="15.75" customHeight="1" x14ac:dyDescent="0.3">
      <c r="B46" s="194"/>
      <c r="C46" s="514"/>
      <c r="D46" s="514"/>
      <c r="E46" s="514"/>
      <c r="F46" s="514"/>
      <c r="G46" s="514"/>
      <c r="H46" s="514"/>
      <c r="I46" s="514"/>
      <c r="J46" s="514"/>
      <c r="K46" s="514"/>
      <c r="L46" s="514"/>
      <c r="M46" s="514"/>
      <c r="N46" s="514"/>
      <c r="O46" s="136"/>
      <c r="P46" s="136"/>
      <c r="Q46" s="136"/>
      <c r="R46" s="300"/>
      <c r="S46" s="301"/>
      <c r="T46" s="197"/>
    </row>
    <row r="47" spans="2:20" ht="15.75" customHeight="1" x14ac:dyDescent="0.3">
      <c r="B47" s="194"/>
      <c r="C47" s="514"/>
      <c r="D47" s="514"/>
      <c r="E47" s="514"/>
      <c r="F47" s="514"/>
      <c r="G47" s="514"/>
      <c r="H47" s="514"/>
      <c r="I47" s="514"/>
      <c r="J47" s="514"/>
      <c r="K47" s="514"/>
      <c r="L47" s="514"/>
      <c r="M47" s="514"/>
      <c r="N47" s="514"/>
      <c r="O47" s="136"/>
      <c r="P47" s="136"/>
      <c r="Q47" s="136"/>
      <c r="R47" s="300"/>
      <c r="S47" s="301"/>
      <c r="T47" s="197"/>
    </row>
    <row r="48" spans="2:20" ht="15.75" customHeight="1" x14ac:dyDescent="0.3">
      <c r="B48" s="194"/>
      <c r="C48" s="146"/>
      <c r="D48" s="146"/>
      <c r="E48" s="146"/>
      <c r="F48" s="146"/>
      <c r="G48" s="146"/>
      <c r="H48" s="146"/>
      <c r="I48" s="146"/>
      <c r="J48" s="146"/>
      <c r="K48" s="146"/>
      <c r="L48" s="146"/>
      <c r="M48" s="146"/>
      <c r="N48" s="146"/>
      <c r="O48" s="136"/>
      <c r="P48" s="209"/>
      <c r="Q48" s="209"/>
      <c r="R48" s="144"/>
      <c r="S48" s="144"/>
      <c r="T48" s="147"/>
    </row>
    <row r="49" spans="2:23" ht="15.75" customHeight="1" x14ac:dyDescent="0.3">
      <c r="B49" s="147"/>
      <c r="C49" s="146"/>
      <c r="D49" s="146"/>
      <c r="E49" s="146"/>
      <c r="F49" s="146"/>
      <c r="P49" s="144"/>
      <c r="Q49" s="144"/>
      <c r="R49" s="144"/>
      <c r="S49" s="144"/>
      <c r="T49" s="147"/>
    </row>
    <row r="50" spans="2:23" ht="15.75" customHeight="1" x14ac:dyDescent="0.3">
      <c r="P50" s="217"/>
      <c r="Q50" s="144"/>
      <c r="R50" s="144"/>
      <c r="S50" s="144"/>
      <c r="T50" s="218"/>
    </row>
    <row r="51" spans="2:23" ht="15.75" customHeight="1" x14ac:dyDescent="0.3">
      <c r="P51" s="144"/>
      <c r="Q51" s="144"/>
      <c r="R51" s="144"/>
      <c r="S51" s="144"/>
      <c r="T51" s="147"/>
    </row>
    <row r="52" spans="2:23" ht="15.75" customHeight="1" x14ac:dyDescent="0.3">
      <c r="V52" s="135" t="s">
        <v>230</v>
      </c>
      <c r="W52" s="171">
        <f>W21</f>
        <v>371119.07000000007</v>
      </c>
    </row>
    <row r="53" spans="2:23" ht="15.75" customHeight="1" x14ac:dyDescent="0.3"/>
    <row r="54" spans="2:23" ht="15.75" customHeight="1" x14ac:dyDescent="0.3"/>
    <row r="55" spans="2:23" ht="15.75" customHeight="1" x14ac:dyDescent="0.3"/>
    <row r="56" spans="2:23" ht="15.75" customHeight="1" x14ac:dyDescent="0.3"/>
    <row r="57" spans="2:23" ht="15.75" customHeight="1" x14ac:dyDescent="0.3"/>
    <row r="58" spans="2:23" ht="15.75" customHeight="1" x14ac:dyDescent="0.3"/>
    <row r="59" spans="2:23" ht="15.75" customHeight="1" x14ac:dyDescent="0.3"/>
    <row r="60" spans="2:23" ht="15.75" customHeight="1" x14ac:dyDescent="0.3"/>
    <row r="61" spans="2:23" ht="15.75" customHeight="1" x14ac:dyDescent="0.3"/>
    <row r="62" spans="2:23" ht="15.75" customHeight="1" x14ac:dyDescent="0.3"/>
    <row r="63" spans="2:23" ht="15.75" customHeight="1" x14ac:dyDescent="0.3"/>
    <row r="64" spans="2:23" ht="15.75" customHeight="1" x14ac:dyDescent="0.3"/>
    <row r="65" ht="15.75" customHeight="1" x14ac:dyDescent="0.3"/>
    <row r="66" ht="15.75" customHeight="1" x14ac:dyDescent="0.3"/>
    <row r="67" ht="15.75" customHeight="1" x14ac:dyDescent="0.3"/>
  </sheetData>
  <mergeCells count="7">
    <mergeCell ref="U4:W4"/>
    <mergeCell ref="U5:W5"/>
    <mergeCell ref="B37:I37"/>
    <mergeCell ref="B30:G30"/>
    <mergeCell ref="B29:G29"/>
    <mergeCell ref="B25:G25"/>
    <mergeCell ref="B27:G27"/>
  </mergeCells>
  <conditionalFormatting sqref="A7:P9 R7:S20 A11:P20 N10:P10 U7:X20">
    <cfRule type="expression" dxfId="44" priority="7">
      <formula>MOD(ROW(),2)=0</formula>
    </cfRule>
  </conditionalFormatting>
  <conditionalFormatting sqref="A10">
    <cfRule type="expression" dxfId="43" priority="4">
      <formula>MOD(ROW(),2)=0</formula>
    </cfRule>
  </conditionalFormatting>
  <conditionalFormatting sqref="B10:E10 J10:M10 G10">
    <cfRule type="expression" dxfId="42" priority="3">
      <formula>MOD(ROW(),2)=0</formula>
    </cfRule>
  </conditionalFormatting>
  <conditionalFormatting sqref="H10:I10">
    <cfRule type="expression" dxfId="41" priority="2">
      <formula>MOD(ROW(),2)=0</formula>
    </cfRule>
  </conditionalFormatting>
  <conditionalFormatting sqref="F10">
    <cfRule type="expression" dxfId="40" priority="1">
      <formula>MOD(ROW(),2)=0</formula>
    </cfRule>
  </conditionalFormatting>
  <hyperlinks>
    <hyperlink ref="B30" r:id="rId1" xr:uid="{00000000-0004-0000-2800-000000000000}"/>
  </hyperlinks>
  <printOptions horizontalCentered="1" gridLines="1"/>
  <pageMargins left="0" right="0" top="0.75" bottom="0.75" header="0.3" footer="0.3"/>
  <pageSetup scale="48" orientation="landscape" horizontalDpi="1200" verticalDpi="1200" r:id="rId2"/>
  <legacyDrawing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CCFFCC"/>
    <pageSetUpPr fitToPage="1"/>
  </sheetPr>
  <dimension ref="A1:Y67"/>
  <sheetViews>
    <sheetView showGridLines="0" zoomScale="80" zoomScaleNormal="80" workbookViewId="0">
      <pane xSplit="2" ySplit="6" topLeftCell="H7" activePane="bottomRight" state="frozen"/>
      <selection pane="topRight" activeCell="C1" sqref="C1"/>
      <selection pane="bottomLeft" activeCell="A7" sqref="A7"/>
      <selection pane="bottomRight" activeCell="W25" sqref="W25"/>
    </sheetView>
  </sheetViews>
  <sheetFormatPr defaultColWidth="9.109375" defaultRowHeight="14.4" x14ac:dyDescent="0.3"/>
  <cols>
    <col min="1" max="1" width="7.88671875" style="135" customWidth="1"/>
    <col min="2" max="2" width="55.88671875" style="135" customWidth="1"/>
    <col min="3" max="3" width="48.5546875" style="135" bestFit="1" customWidth="1"/>
    <col min="4" max="4" width="14.33203125" style="135" bestFit="1" customWidth="1"/>
    <col min="5" max="5" width="9.5546875" style="135" customWidth="1"/>
    <col min="6" max="6" width="19.33203125" style="135" customWidth="1"/>
    <col min="7" max="7" width="23" style="137" bestFit="1" customWidth="1"/>
    <col min="8" max="8" width="11.33203125" style="135" customWidth="1"/>
    <col min="9" max="9" width="12.88671875" style="135" customWidth="1"/>
    <col min="10" max="10" width="13.44140625" style="135" customWidth="1"/>
    <col min="11" max="11" width="15.6640625" style="135" customWidth="1"/>
    <col min="12" max="12" width="15.88671875" style="135" bestFit="1" customWidth="1"/>
    <col min="13" max="13" width="20.6640625" style="135" customWidth="1"/>
    <col min="14" max="14" width="14" style="135" bestFit="1" customWidth="1"/>
    <col min="15" max="15" width="13.6640625" style="135" customWidth="1"/>
    <col min="16" max="16" width="14.44140625" style="135" customWidth="1"/>
    <col min="17" max="17" width="3.6640625" style="135" customWidth="1"/>
    <col min="18" max="18" width="15.88671875" style="135" customWidth="1"/>
    <col min="19" max="19" width="14.109375" style="135" customWidth="1"/>
    <col min="20" max="20" width="3.6640625" style="141" customWidth="1"/>
    <col min="21" max="21" width="12.6640625" style="135" customWidth="1"/>
    <col min="22" max="22" width="14.6640625" style="135" customWidth="1"/>
    <col min="23" max="23" width="12" style="135" customWidth="1"/>
    <col min="24" max="24" width="14.33203125" style="135" customWidth="1"/>
    <col min="25" max="16384" width="9.109375" style="135"/>
  </cols>
  <sheetData>
    <row r="1" spans="1:25" ht="15.75" customHeight="1" x14ac:dyDescent="0.3">
      <c r="A1" s="134" t="s">
        <v>260</v>
      </c>
    </row>
    <row r="2" spans="1:25" ht="15.75" customHeight="1" x14ac:dyDescent="0.3">
      <c r="A2" s="138" t="str">
        <f>'#4080 University Prep Academy'!A2</f>
        <v>Federal Grant Allocations/Reimbursements as of: 03/31/2024</v>
      </c>
      <c r="B2" s="199"/>
      <c r="N2" s="140"/>
      <c r="O2" s="140"/>
      <c r="Q2" s="141"/>
      <c r="R2" s="141"/>
      <c r="S2" s="141"/>
    </row>
    <row r="3" spans="1:25" ht="15.75" customHeight="1" x14ac:dyDescent="0.3">
      <c r="A3" s="142" t="s">
        <v>94</v>
      </c>
      <c r="B3" s="132"/>
      <c r="D3" s="132"/>
      <c r="E3" s="132"/>
      <c r="F3" s="132"/>
      <c r="Q3" s="141"/>
      <c r="R3" s="141"/>
      <c r="S3" s="141"/>
      <c r="U3" s="136"/>
      <c r="V3" s="143"/>
    </row>
    <row r="4" spans="1:25" ht="15.75" customHeight="1" x14ac:dyDescent="0.3">
      <c r="A4" s="132" t="s">
        <v>143</v>
      </c>
      <c r="N4" s="145"/>
      <c r="O4" s="145"/>
      <c r="P4" s="145"/>
      <c r="Q4" s="146"/>
      <c r="R4" s="141"/>
      <c r="S4" s="141"/>
      <c r="T4" s="146"/>
      <c r="U4" s="594" t="s">
        <v>263</v>
      </c>
      <c r="V4" s="594"/>
      <c r="W4" s="594"/>
      <c r="X4" s="147"/>
    </row>
    <row r="5" spans="1:25" ht="15" thickBot="1" x14ac:dyDescent="0.35">
      <c r="H5" s="148"/>
      <c r="I5" s="148"/>
      <c r="N5" s="145"/>
      <c r="O5" s="145"/>
      <c r="P5" s="145"/>
      <c r="Q5" s="146"/>
      <c r="R5" s="150"/>
      <c r="S5" s="150"/>
      <c r="T5" s="146"/>
      <c r="U5" s="597"/>
      <c r="V5" s="597"/>
      <c r="W5" s="597"/>
      <c r="X5" s="151"/>
    </row>
    <row r="6" spans="1:25" s="202" customFormat="1" ht="85.5" customHeight="1"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145"/>
      <c r="R6" s="154" t="s">
        <v>264</v>
      </c>
      <c r="S6" s="155" t="s">
        <v>265</v>
      </c>
      <c r="T6" s="200"/>
      <c r="U6" s="345" t="s">
        <v>223</v>
      </c>
      <c r="V6" s="346" t="s">
        <v>251</v>
      </c>
      <c r="W6" s="347" t="s">
        <v>252</v>
      </c>
      <c r="X6" s="159" t="str">
        <f>'#4080 University Prep Academy'!X6</f>
        <v>Available Budget as of 03/31/2024</v>
      </c>
    </row>
    <row r="7" spans="1:25" s="144" customFormat="1" ht="15.75" customHeight="1" x14ac:dyDescent="0.3">
      <c r="A7" s="160">
        <v>4228</v>
      </c>
      <c r="B7" s="135" t="s">
        <v>353</v>
      </c>
      <c r="C7" s="563" t="s">
        <v>354</v>
      </c>
      <c r="D7" s="137" t="s">
        <v>355</v>
      </c>
      <c r="E7" s="137" t="s">
        <v>342</v>
      </c>
      <c r="F7" s="568" t="s">
        <v>356</v>
      </c>
      <c r="G7" s="235" t="s">
        <v>7</v>
      </c>
      <c r="H7" s="296">
        <v>2.3E-2</v>
      </c>
      <c r="I7" s="296">
        <v>0.1265</v>
      </c>
      <c r="J7" s="169">
        <v>45565</v>
      </c>
      <c r="K7" s="169">
        <v>45566</v>
      </c>
      <c r="L7" s="169">
        <v>45314</v>
      </c>
      <c r="M7" s="137" t="s">
        <v>357</v>
      </c>
      <c r="N7" s="507">
        <v>31524.12</v>
      </c>
      <c r="O7" s="370">
        <v>0</v>
      </c>
      <c r="P7" s="369">
        <f>N7+O7</f>
        <v>31524.12</v>
      </c>
      <c r="Q7" s="133"/>
      <c r="R7" s="507">
        <v>0</v>
      </c>
      <c r="S7" s="369">
        <f>P7-R7</f>
        <v>31524.12</v>
      </c>
      <c r="T7" s="283"/>
      <c r="U7" s="507">
        <v>0</v>
      </c>
      <c r="V7" s="370"/>
      <c r="W7" s="451">
        <f>U7+V7</f>
        <v>0</v>
      </c>
      <c r="X7" s="416">
        <f>S7-W7</f>
        <v>31524.12</v>
      </c>
    </row>
    <row r="8" spans="1:25" s="144" customFormat="1" ht="15.75" customHeight="1" x14ac:dyDescent="0.3">
      <c r="A8" s="160">
        <v>4423</v>
      </c>
      <c r="B8" s="144" t="s">
        <v>193</v>
      </c>
      <c r="C8" s="215" t="s">
        <v>232</v>
      </c>
      <c r="D8" s="160" t="s">
        <v>175</v>
      </c>
      <c r="E8" s="160" t="s">
        <v>211</v>
      </c>
      <c r="F8" s="144" t="s">
        <v>184</v>
      </c>
      <c r="G8" s="214" t="s">
        <v>7</v>
      </c>
      <c r="H8" s="296">
        <v>0.05</v>
      </c>
      <c r="I8" s="296">
        <v>0.1265</v>
      </c>
      <c r="J8" s="163">
        <v>45199</v>
      </c>
      <c r="K8" s="163">
        <v>45199</v>
      </c>
      <c r="L8" s="163">
        <v>44201</v>
      </c>
      <c r="M8" s="160" t="s">
        <v>180</v>
      </c>
      <c r="N8" s="363">
        <v>11598</v>
      </c>
      <c r="O8" s="370">
        <v>0</v>
      </c>
      <c r="P8" s="369">
        <v>11598</v>
      </c>
      <c r="Q8" s="133"/>
      <c r="R8" s="363">
        <v>0</v>
      </c>
      <c r="S8" s="369">
        <v>11598</v>
      </c>
      <c r="T8" s="283"/>
      <c r="U8" s="363">
        <v>3000</v>
      </c>
      <c r="V8" s="370"/>
      <c r="W8" s="451">
        <v>3000</v>
      </c>
      <c r="X8" s="416">
        <v>0</v>
      </c>
      <c r="Y8" s="144" t="s">
        <v>326</v>
      </c>
    </row>
    <row r="9" spans="1:25" ht="15.75" customHeight="1" x14ac:dyDescent="0.3">
      <c r="A9" s="137">
        <v>4426</v>
      </c>
      <c r="B9" s="135" t="s">
        <v>240</v>
      </c>
      <c r="C9" s="289" t="s">
        <v>232</v>
      </c>
      <c r="D9" s="137" t="s">
        <v>175</v>
      </c>
      <c r="E9" s="137" t="s">
        <v>217</v>
      </c>
      <c r="F9" s="135" t="s">
        <v>176</v>
      </c>
      <c r="G9" s="235" t="s">
        <v>7</v>
      </c>
      <c r="H9" s="296">
        <v>0.05</v>
      </c>
      <c r="I9" s="296">
        <v>0.1265</v>
      </c>
      <c r="J9" s="169">
        <v>45199</v>
      </c>
      <c r="K9" s="163">
        <v>45199</v>
      </c>
      <c r="L9" s="169">
        <v>44201</v>
      </c>
      <c r="M9" s="137" t="s">
        <v>178</v>
      </c>
      <c r="N9" s="363">
        <v>55609.9</v>
      </c>
      <c r="O9" s="364">
        <v>0</v>
      </c>
      <c r="P9" s="365">
        <f>N9+O9</f>
        <v>55609.9</v>
      </c>
      <c r="Q9" s="130"/>
      <c r="R9" s="378">
        <v>0</v>
      </c>
      <c r="S9" s="365">
        <f t="shared" ref="S9:S12" si="0">P9-R9</f>
        <v>55609.9</v>
      </c>
      <c r="T9" s="175"/>
      <c r="U9" s="378">
        <v>55609.9</v>
      </c>
      <c r="V9" s="364"/>
      <c r="W9" s="452">
        <f t="shared" ref="W9:W12" si="1">U9+V9</f>
        <v>55609.9</v>
      </c>
      <c r="X9" s="428">
        <f t="shared" ref="X9:X11" si="2">S9-W9</f>
        <v>0</v>
      </c>
      <c r="Y9" s="135" t="s">
        <v>326</v>
      </c>
    </row>
    <row r="10" spans="1:25" ht="15.75" customHeight="1" x14ac:dyDescent="0.3">
      <c r="A10" s="137">
        <v>4452</v>
      </c>
      <c r="B10" s="135" t="s">
        <v>297</v>
      </c>
      <c r="C10" s="529" t="s">
        <v>185</v>
      </c>
      <c r="D10" s="137" t="s">
        <v>186</v>
      </c>
      <c r="E10" s="137" t="s">
        <v>275</v>
      </c>
      <c r="F10" s="135" t="s">
        <v>276</v>
      </c>
      <c r="G10" s="235" t="s">
        <v>7</v>
      </c>
      <c r="H10" s="296">
        <v>0.05</v>
      </c>
      <c r="I10" s="296">
        <v>0.1265</v>
      </c>
      <c r="J10" s="169">
        <v>45565</v>
      </c>
      <c r="K10" s="169">
        <v>45565</v>
      </c>
      <c r="L10" s="169">
        <v>44279</v>
      </c>
      <c r="M10" s="137" t="s">
        <v>188</v>
      </c>
      <c r="N10" s="363">
        <v>59788.85</v>
      </c>
      <c r="O10" s="364">
        <v>9.36</v>
      </c>
      <c r="P10" s="365">
        <f t="shared" ref="P10:P11" si="3">N10+O10</f>
        <v>59798.21</v>
      </c>
      <c r="Q10" s="527"/>
      <c r="R10" s="378">
        <v>12433.33</v>
      </c>
      <c r="S10" s="365">
        <f t="shared" si="0"/>
        <v>47364.88</v>
      </c>
      <c r="T10" s="175"/>
      <c r="U10" s="378"/>
      <c r="V10" s="364"/>
      <c r="W10" s="452"/>
      <c r="X10" s="428">
        <f t="shared" si="2"/>
        <v>47364.88</v>
      </c>
    </row>
    <row r="11" spans="1:25" ht="15.75" customHeight="1" x14ac:dyDescent="0.3">
      <c r="A11" s="137">
        <v>4459</v>
      </c>
      <c r="B11" s="135" t="s">
        <v>212</v>
      </c>
      <c r="C11" s="529" t="s">
        <v>185</v>
      </c>
      <c r="D11" s="137" t="s">
        <v>186</v>
      </c>
      <c r="E11" s="137" t="s">
        <v>213</v>
      </c>
      <c r="F11" s="135" t="s">
        <v>187</v>
      </c>
      <c r="G11" s="235" t="s">
        <v>7</v>
      </c>
      <c r="H11" s="296">
        <v>0.05</v>
      </c>
      <c r="I11" s="296">
        <v>0.1265</v>
      </c>
      <c r="J11" s="169">
        <v>45565</v>
      </c>
      <c r="K11" s="169">
        <v>45565</v>
      </c>
      <c r="L11" s="169">
        <v>44279</v>
      </c>
      <c r="M11" s="137" t="s">
        <v>188</v>
      </c>
      <c r="N11" s="363">
        <v>239155.4</v>
      </c>
      <c r="O11" s="364">
        <v>37.46</v>
      </c>
      <c r="P11" s="365">
        <f t="shared" si="3"/>
        <v>239192.86</v>
      </c>
      <c r="Q11" s="527"/>
      <c r="R11" s="378"/>
      <c r="S11" s="365">
        <f t="shared" si="0"/>
        <v>239192.86</v>
      </c>
      <c r="T11" s="175"/>
      <c r="U11" s="378"/>
      <c r="V11" s="364"/>
      <c r="W11" s="452"/>
      <c r="X11" s="428">
        <f t="shared" si="2"/>
        <v>239192.86</v>
      </c>
    </row>
    <row r="12" spans="1:25" ht="15.75" customHeight="1" x14ac:dyDescent="0.3">
      <c r="A12" s="137">
        <v>4464</v>
      </c>
      <c r="B12" s="135" t="s">
        <v>233</v>
      </c>
      <c r="C12" s="289" t="s">
        <v>235</v>
      </c>
      <c r="D12" s="137" t="s">
        <v>175</v>
      </c>
      <c r="E12" s="137" t="s">
        <v>225</v>
      </c>
      <c r="F12" s="135" t="s">
        <v>226</v>
      </c>
      <c r="G12" s="235" t="s">
        <v>7</v>
      </c>
      <c r="H12" s="296">
        <v>0.05</v>
      </c>
      <c r="I12" s="296">
        <v>0.1265</v>
      </c>
      <c r="J12" s="169">
        <v>45199</v>
      </c>
      <c r="K12" s="169">
        <v>45199</v>
      </c>
      <c r="L12" s="169">
        <v>44201</v>
      </c>
      <c r="M12" s="296" t="s">
        <v>234</v>
      </c>
      <c r="N12" s="409">
        <v>36973.03</v>
      </c>
      <c r="O12" s="380">
        <v>0</v>
      </c>
      <c r="P12" s="381">
        <f>N12+O12</f>
        <v>36973.03</v>
      </c>
      <c r="Q12" s="175"/>
      <c r="R12" s="409">
        <v>0</v>
      </c>
      <c r="S12" s="381">
        <f t="shared" si="0"/>
        <v>36973.03</v>
      </c>
      <c r="T12" s="175"/>
      <c r="U12" s="409">
        <v>15859.26</v>
      </c>
      <c r="V12" s="380"/>
      <c r="W12" s="453">
        <f t="shared" si="1"/>
        <v>15859.26</v>
      </c>
      <c r="X12" s="428">
        <v>0</v>
      </c>
      <c r="Y12" s="135" t="s">
        <v>326</v>
      </c>
    </row>
    <row r="13" spans="1:25" ht="15.75" customHeight="1" thickBot="1" x14ac:dyDescent="0.35">
      <c r="C13" s="137"/>
      <c r="D13" s="137"/>
      <c r="E13" s="137"/>
      <c r="H13" s="168"/>
      <c r="I13" s="168"/>
      <c r="J13" s="198"/>
      <c r="K13" s="198"/>
      <c r="L13" s="198" t="s">
        <v>91</v>
      </c>
      <c r="M13" s="172" t="s">
        <v>38</v>
      </c>
      <c r="N13" s="366">
        <f>SUM(N7:N12)</f>
        <v>434649.30000000005</v>
      </c>
      <c r="O13" s="367">
        <f>SUM(O7:O12)</f>
        <v>46.82</v>
      </c>
      <c r="P13" s="368">
        <f>SUM(P7:P12)</f>
        <v>434696.12</v>
      </c>
      <c r="Q13" s="130"/>
      <c r="R13" s="366">
        <f>SUM(R7:R12)</f>
        <v>12433.33</v>
      </c>
      <c r="S13" s="368">
        <f>SUM(S7:S12)</f>
        <v>422262.79000000004</v>
      </c>
      <c r="T13" s="130"/>
      <c r="U13" s="366">
        <f>SUM(U7:U12)</f>
        <v>74469.16</v>
      </c>
      <c r="V13" s="367">
        <f>SUM(V7:V12)</f>
        <v>0</v>
      </c>
      <c r="W13" s="454">
        <f>SUM(W7:W12)</f>
        <v>74469.16</v>
      </c>
      <c r="X13" s="457">
        <f>SUM(X7:X12)</f>
        <v>318081.86</v>
      </c>
    </row>
    <row r="14" spans="1:25" ht="15.75" customHeight="1" thickTop="1" x14ac:dyDescent="0.3">
      <c r="B14" s="221"/>
      <c r="C14" s="137"/>
      <c r="D14" s="137"/>
      <c r="E14" s="137"/>
      <c r="J14" s="198"/>
      <c r="K14" s="198"/>
      <c r="L14" s="198"/>
      <c r="M14" s="172"/>
      <c r="N14" s="171"/>
      <c r="O14" s="171"/>
      <c r="P14" s="171"/>
      <c r="Q14" s="171"/>
      <c r="R14" s="171"/>
      <c r="S14" s="171"/>
      <c r="T14" s="170"/>
    </row>
    <row r="15" spans="1:25" ht="15.75" customHeight="1" x14ac:dyDescent="0.3">
      <c r="C15" s="137"/>
      <c r="D15" s="137"/>
      <c r="E15" s="137"/>
    </row>
    <row r="16" spans="1:25" ht="15.75" customHeight="1" x14ac:dyDescent="0.3">
      <c r="B16" s="132" t="s">
        <v>111</v>
      </c>
      <c r="C16" s="182"/>
      <c r="D16" s="182"/>
      <c r="E16" s="182"/>
    </row>
    <row r="17" spans="2:20" ht="15.75" customHeight="1" x14ac:dyDescent="0.3">
      <c r="B17" s="596" t="s">
        <v>253</v>
      </c>
      <c r="C17" s="596"/>
      <c r="D17" s="596"/>
      <c r="E17" s="596"/>
      <c r="F17" s="596"/>
      <c r="G17" s="596"/>
    </row>
    <row r="18" spans="2:20" ht="15.75" customHeight="1" x14ac:dyDescent="0.3">
      <c r="C18" s="182"/>
      <c r="D18" s="182"/>
      <c r="E18" s="182"/>
    </row>
    <row r="19" spans="2:20" ht="15.75" customHeight="1" x14ac:dyDescent="0.3">
      <c r="B19" s="596" t="s">
        <v>115</v>
      </c>
      <c r="C19" s="596"/>
      <c r="D19" s="596"/>
      <c r="E19" s="596"/>
      <c r="F19" s="596"/>
      <c r="G19" s="596"/>
    </row>
    <row r="20" spans="2:20" ht="15.75" customHeight="1" x14ac:dyDescent="0.3">
      <c r="B20" s="176"/>
      <c r="C20" s="176"/>
      <c r="D20" s="176"/>
      <c r="E20" s="176"/>
      <c r="F20" s="176"/>
    </row>
    <row r="21" spans="2:20" ht="15.75" customHeight="1" x14ac:dyDescent="0.3">
      <c r="B21" s="596" t="s">
        <v>136</v>
      </c>
      <c r="C21" s="596"/>
      <c r="D21" s="596"/>
      <c r="E21" s="596"/>
      <c r="F21" s="596"/>
      <c r="G21" s="596"/>
    </row>
    <row r="22" spans="2:20" ht="15.75" customHeight="1" x14ac:dyDescent="0.3">
      <c r="B22" s="609" t="s">
        <v>135</v>
      </c>
      <c r="C22" s="596"/>
      <c r="D22" s="596"/>
      <c r="E22" s="596"/>
      <c r="F22" s="596"/>
      <c r="G22" s="596"/>
    </row>
    <row r="23" spans="2:20" ht="15.75" customHeight="1" x14ac:dyDescent="0.3">
      <c r="B23" s="176"/>
      <c r="C23" s="176"/>
      <c r="D23" s="176"/>
      <c r="E23" s="176"/>
      <c r="F23" s="176"/>
    </row>
    <row r="24" spans="2:20" ht="15.75" customHeight="1" x14ac:dyDescent="0.3">
      <c r="B24" s="131" t="s">
        <v>98</v>
      </c>
      <c r="C24" s="180" t="s">
        <v>101</v>
      </c>
      <c r="D24" s="180" t="s">
        <v>102</v>
      </c>
      <c r="E24" s="180"/>
      <c r="F24" s="176"/>
    </row>
    <row r="25" spans="2:20" ht="15.75" customHeight="1" x14ac:dyDescent="0.3">
      <c r="B25" s="135" t="s">
        <v>237</v>
      </c>
      <c r="C25" s="182" t="s">
        <v>205</v>
      </c>
      <c r="D25" s="182" t="s">
        <v>206</v>
      </c>
      <c r="E25" s="182"/>
    </row>
    <row r="26" spans="2:20" ht="15.75" customHeight="1" x14ac:dyDescent="0.3">
      <c r="B26" s="135" t="s">
        <v>238</v>
      </c>
      <c r="C26" s="182" t="s">
        <v>205</v>
      </c>
      <c r="D26" s="182" t="s">
        <v>206</v>
      </c>
      <c r="E26" s="182"/>
    </row>
    <row r="27" spans="2:20" ht="15.75" customHeight="1" x14ac:dyDescent="0.3">
      <c r="C27" s="182"/>
      <c r="D27" s="182"/>
      <c r="E27" s="182"/>
    </row>
    <row r="28" spans="2:20" ht="15.75" customHeight="1" x14ac:dyDescent="0.3">
      <c r="B28" s="592" t="s">
        <v>269</v>
      </c>
      <c r="C28" s="592"/>
      <c r="D28" s="592"/>
      <c r="E28" s="592"/>
      <c r="F28" s="592"/>
      <c r="G28" s="592"/>
      <c r="H28" s="592"/>
      <c r="I28" s="592"/>
    </row>
    <row r="29" spans="2:20" ht="15.75" customHeight="1" x14ac:dyDescent="0.3">
      <c r="B29" s="128" t="s">
        <v>270</v>
      </c>
      <c r="C29" s="182"/>
      <c r="D29" s="182"/>
      <c r="E29" s="182"/>
    </row>
    <row r="30" spans="2:20" ht="15.75" customHeight="1" x14ac:dyDescent="0.3">
      <c r="B30" s="223"/>
      <c r="C30" s="216"/>
      <c r="D30" s="216"/>
      <c r="E30" s="216"/>
      <c r="F30" s="192"/>
      <c r="G30" s="216"/>
      <c r="H30" s="192"/>
      <c r="I30" s="192"/>
      <c r="J30" s="192"/>
      <c r="K30" s="192"/>
      <c r="L30" s="192"/>
      <c r="M30" s="192"/>
      <c r="N30" s="192"/>
      <c r="O30" s="192"/>
      <c r="P30" s="192"/>
      <c r="Q30" s="192"/>
      <c r="R30" s="192"/>
      <c r="S30" s="192"/>
    </row>
    <row r="31" spans="2:20" ht="15.75" customHeight="1" x14ac:dyDescent="0.3">
      <c r="C31" s="137"/>
      <c r="D31" s="137"/>
      <c r="E31" s="137"/>
      <c r="R31" s="300" t="s">
        <v>256</v>
      </c>
      <c r="S31" s="301"/>
      <c r="T31" s="197"/>
    </row>
    <row r="32" spans="2:20" ht="15.75" customHeight="1" x14ac:dyDescent="0.3">
      <c r="B32" s="188" t="s">
        <v>255</v>
      </c>
      <c r="C32" s="190" t="s">
        <v>2</v>
      </c>
      <c r="D32" s="190"/>
      <c r="E32" s="190"/>
      <c r="F32" s="190" t="s">
        <v>34</v>
      </c>
      <c r="G32" s="190" t="s">
        <v>35</v>
      </c>
      <c r="H32" s="190"/>
      <c r="I32" s="190"/>
      <c r="J32" s="190"/>
      <c r="K32" s="190"/>
      <c r="L32" s="190"/>
      <c r="M32" s="190" t="s">
        <v>36</v>
      </c>
      <c r="N32" s="190" t="s">
        <v>37</v>
      </c>
      <c r="O32" s="191"/>
      <c r="P32" s="191"/>
      <c r="Q32" s="191"/>
      <c r="R32" s="192" t="s">
        <v>81</v>
      </c>
      <c r="S32" s="193"/>
      <c r="T32" s="197"/>
    </row>
    <row r="33" spans="2:20" ht="15.75" customHeight="1" x14ac:dyDescent="0.3">
      <c r="B33" s="194"/>
      <c r="C33" s="146"/>
      <c r="D33" s="146"/>
      <c r="E33" s="146"/>
      <c r="F33" s="146"/>
      <c r="G33" s="146"/>
      <c r="H33" s="146"/>
      <c r="I33" s="146"/>
      <c r="J33" s="146"/>
      <c r="K33" s="146"/>
      <c r="L33" s="146"/>
      <c r="M33" s="146"/>
      <c r="N33" s="146"/>
      <c r="O33" s="136"/>
      <c r="P33" s="136"/>
      <c r="Q33" s="136"/>
    </row>
    <row r="34" spans="2:20" ht="15.75" customHeight="1" x14ac:dyDescent="0.3">
      <c r="B34" s="194"/>
      <c r="C34" s="146"/>
      <c r="D34" s="146"/>
      <c r="E34" s="146"/>
      <c r="F34" s="146"/>
      <c r="G34" s="146"/>
      <c r="H34" s="146"/>
      <c r="I34" s="146"/>
      <c r="J34" s="146"/>
      <c r="K34" s="146"/>
      <c r="L34" s="146"/>
      <c r="M34" s="146"/>
      <c r="N34" s="146"/>
      <c r="O34" s="136"/>
      <c r="P34" s="136"/>
      <c r="Q34" s="136"/>
    </row>
    <row r="35" spans="2:20" ht="15.75" customHeight="1" x14ac:dyDescent="0.3">
      <c r="B35" s="194"/>
      <c r="C35" s="146"/>
      <c r="D35" s="146"/>
      <c r="E35" s="146"/>
      <c r="F35" s="146"/>
      <c r="G35" s="146"/>
      <c r="H35" s="146"/>
      <c r="I35" s="146"/>
      <c r="J35" s="146"/>
      <c r="K35" s="146"/>
      <c r="L35" s="146"/>
      <c r="M35" s="146"/>
      <c r="N35" s="146"/>
      <c r="O35" s="136"/>
      <c r="P35" s="136"/>
      <c r="Q35" s="136"/>
    </row>
    <row r="36" spans="2:20" ht="15.75" customHeight="1" x14ac:dyDescent="0.3">
      <c r="B36" s="194"/>
      <c r="C36" s="146"/>
      <c r="D36" s="146"/>
      <c r="E36" s="146"/>
      <c r="F36" s="146"/>
      <c r="G36" s="146"/>
      <c r="H36" s="146"/>
      <c r="I36" s="146"/>
      <c r="J36" s="146"/>
      <c r="K36" s="146"/>
      <c r="L36" s="146"/>
      <c r="M36" s="146"/>
      <c r="N36" s="146"/>
      <c r="O36" s="136"/>
      <c r="P36" s="136"/>
      <c r="Q36" s="136"/>
    </row>
    <row r="37" spans="2:20" ht="15.75" customHeight="1" x14ac:dyDescent="0.3">
      <c r="B37" s="194"/>
      <c r="C37" s="146"/>
      <c r="D37" s="146"/>
      <c r="E37" s="146"/>
      <c r="F37" s="146"/>
      <c r="G37" s="146"/>
      <c r="H37" s="146"/>
      <c r="I37" s="146"/>
      <c r="J37" s="146"/>
      <c r="K37" s="146"/>
      <c r="L37" s="146"/>
      <c r="M37" s="146"/>
      <c r="N37" s="146"/>
      <c r="O37" s="136"/>
      <c r="P37" s="136"/>
      <c r="Q37" s="136"/>
    </row>
    <row r="38" spans="2:20" ht="15.75" customHeight="1" x14ac:dyDescent="0.3">
      <c r="B38" s="194"/>
      <c r="C38" s="146"/>
      <c r="D38" s="146"/>
      <c r="E38" s="146"/>
      <c r="F38" s="146"/>
      <c r="G38" s="146"/>
      <c r="H38" s="146"/>
      <c r="I38" s="146"/>
      <c r="J38" s="146"/>
      <c r="K38" s="146"/>
      <c r="L38" s="146"/>
      <c r="M38" s="146"/>
      <c r="N38" s="146"/>
      <c r="O38" s="136"/>
      <c r="P38" s="136"/>
      <c r="Q38" s="136"/>
      <c r="R38" s="300"/>
      <c r="S38" s="301"/>
      <c r="T38" s="197"/>
    </row>
    <row r="39" spans="2:20" ht="15.75" customHeight="1" x14ac:dyDescent="0.3">
      <c r="B39" s="147"/>
      <c r="C39" s="146"/>
      <c r="D39" s="146"/>
      <c r="E39" s="146"/>
      <c r="F39" s="146"/>
    </row>
    <row r="40" spans="2:20" ht="15.75" customHeight="1" x14ac:dyDescent="0.3">
      <c r="B40" s="147"/>
      <c r="C40" s="553"/>
      <c r="D40" s="553"/>
      <c r="E40" s="553"/>
      <c r="F40" s="553"/>
    </row>
    <row r="41" spans="2:20" ht="15.75" customHeight="1" x14ac:dyDescent="0.3">
      <c r="B41" s="147"/>
      <c r="C41" s="514"/>
      <c r="D41" s="514"/>
      <c r="E41" s="514"/>
      <c r="F41" s="514"/>
    </row>
    <row r="42" spans="2:20" ht="15.75" customHeight="1" x14ac:dyDescent="0.3">
      <c r="B42" s="147"/>
      <c r="C42" s="514"/>
      <c r="D42" s="514"/>
      <c r="E42" s="514"/>
      <c r="F42" s="514"/>
    </row>
    <row r="43" spans="2:20" ht="15.75" customHeight="1" x14ac:dyDescent="0.3">
      <c r="B43" s="147"/>
      <c r="C43" s="514"/>
      <c r="D43" s="514"/>
      <c r="E43" s="514"/>
      <c r="F43" s="514"/>
    </row>
    <row r="44" spans="2:20" ht="15.75" customHeight="1" x14ac:dyDescent="0.3">
      <c r="B44" s="210"/>
      <c r="C44" s="211"/>
      <c r="D44" s="211"/>
      <c r="E44" s="211"/>
      <c r="F44" s="212"/>
      <c r="G44" s="213"/>
      <c r="H44" s="213"/>
      <c r="I44" s="213"/>
      <c r="J44" s="213"/>
      <c r="K44" s="213"/>
      <c r="L44" s="213"/>
      <c r="M44" s="163"/>
      <c r="N44" s="214"/>
      <c r="O44" s="215"/>
      <c r="P44" s="215"/>
      <c r="Q44" s="215"/>
    </row>
    <row r="45" spans="2:20" ht="15.75" customHeight="1" x14ac:dyDescent="0.3">
      <c r="B45" s="210"/>
      <c r="C45" s="211"/>
      <c r="D45" s="211"/>
      <c r="E45" s="211"/>
      <c r="F45" s="212"/>
      <c r="G45" s="213"/>
      <c r="H45" s="213"/>
      <c r="I45" s="213"/>
      <c r="J45" s="213"/>
      <c r="K45" s="213"/>
      <c r="L45" s="213"/>
      <c r="M45" s="163"/>
      <c r="N45" s="214"/>
      <c r="O45" s="215"/>
      <c r="P45" s="215"/>
      <c r="Q45" s="215"/>
    </row>
    <row r="46" spans="2:20" ht="15.75" customHeight="1" x14ac:dyDescent="0.3">
      <c r="B46" s="210"/>
      <c r="C46" s="211"/>
      <c r="D46" s="211"/>
      <c r="E46" s="211"/>
      <c r="F46" s="212"/>
      <c r="G46" s="213"/>
      <c r="H46" s="213"/>
      <c r="I46" s="213"/>
      <c r="J46" s="213"/>
      <c r="K46" s="213"/>
      <c r="L46" s="213"/>
      <c r="M46" s="163"/>
      <c r="N46" s="214"/>
      <c r="O46" s="215"/>
      <c r="P46" s="215"/>
      <c r="Q46" s="215"/>
    </row>
    <row r="47" spans="2:20" ht="15.75" customHeight="1" x14ac:dyDescent="0.3">
      <c r="B47" s="210"/>
      <c r="C47" s="211"/>
      <c r="D47" s="211"/>
      <c r="E47" s="211"/>
      <c r="F47" s="212"/>
      <c r="G47" s="213"/>
      <c r="H47" s="213"/>
      <c r="I47" s="213"/>
      <c r="J47" s="213"/>
      <c r="K47" s="213"/>
      <c r="L47" s="213"/>
      <c r="M47" s="163"/>
      <c r="N47" s="214"/>
      <c r="O47" s="215"/>
      <c r="P47" s="215"/>
      <c r="Q47" s="215"/>
    </row>
    <row r="48" spans="2:20" ht="15.75" customHeight="1" x14ac:dyDescent="0.3">
      <c r="B48" s="210"/>
      <c r="C48" s="211"/>
      <c r="D48" s="211"/>
      <c r="E48" s="211"/>
      <c r="F48" s="212"/>
      <c r="G48" s="213"/>
      <c r="H48" s="213"/>
      <c r="I48" s="213"/>
      <c r="J48" s="213"/>
      <c r="K48" s="213"/>
      <c r="L48" s="213"/>
      <c r="M48" s="163"/>
      <c r="N48" s="214"/>
      <c r="O48" s="215"/>
      <c r="P48" s="215"/>
      <c r="Q48" s="215"/>
    </row>
    <row r="49" spans="2:23" ht="15.75" customHeight="1" x14ac:dyDescent="0.3">
      <c r="B49" s="210"/>
      <c r="C49" s="211"/>
      <c r="D49" s="211"/>
      <c r="E49" s="211"/>
      <c r="F49" s="212"/>
      <c r="G49" s="213"/>
      <c r="H49" s="213"/>
      <c r="I49" s="213"/>
      <c r="J49" s="213"/>
      <c r="K49" s="213"/>
      <c r="L49" s="213"/>
      <c r="M49" s="163"/>
      <c r="N49" s="214"/>
      <c r="O49" s="215"/>
      <c r="P49" s="215"/>
      <c r="Q49" s="215"/>
    </row>
    <row r="50" spans="2:23" ht="15.75" customHeight="1" x14ac:dyDescent="0.3">
      <c r="B50" s="210"/>
      <c r="C50" s="211"/>
      <c r="D50" s="211"/>
      <c r="E50" s="211"/>
      <c r="F50" s="212"/>
      <c r="G50" s="213"/>
      <c r="H50" s="213"/>
      <c r="I50" s="213"/>
      <c r="J50" s="213"/>
      <c r="K50" s="213"/>
      <c r="L50" s="213"/>
      <c r="M50" s="163"/>
      <c r="N50" s="214"/>
      <c r="O50" s="215"/>
      <c r="P50" s="215"/>
      <c r="Q50" s="215"/>
      <c r="R50" s="144"/>
      <c r="S50" s="144"/>
      <c r="T50" s="147"/>
      <c r="U50" s="144"/>
      <c r="V50" s="144"/>
    </row>
    <row r="51" spans="2:23" ht="15.75" customHeight="1" x14ac:dyDescent="0.3">
      <c r="B51" s="210"/>
      <c r="C51" s="211"/>
      <c r="D51" s="211"/>
      <c r="E51" s="211"/>
      <c r="F51" s="212"/>
      <c r="G51" s="213"/>
      <c r="H51" s="213"/>
      <c r="I51" s="213"/>
      <c r="J51" s="213"/>
      <c r="K51" s="213"/>
      <c r="L51" s="213"/>
      <c r="M51" s="163"/>
      <c r="N51" s="214"/>
      <c r="O51" s="215"/>
      <c r="P51" s="215"/>
      <c r="Q51" s="215"/>
      <c r="R51" s="144"/>
      <c r="S51" s="144"/>
      <c r="T51" s="147"/>
      <c r="U51" s="144"/>
      <c r="V51" s="144"/>
    </row>
    <row r="52" spans="2:23" ht="15.75" customHeight="1" x14ac:dyDescent="0.3">
      <c r="O52" s="144"/>
      <c r="P52" s="217"/>
      <c r="Q52" s="144"/>
      <c r="R52" s="144"/>
      <c r="S52" s="144"/>
      <c r="T52" s="218"/>
      <c r="U52" s="144"/>
      <c r="V52" s="144" t="s">
        <v>230</v>
      </c>
      <c r="W52" s="171">
        <f>W13</f>
        <v>74469.16</v>
      </c>
    </row>
    <row r="53" spans="2:23" ht="15.75" customHeight="1" x14ac:dyDescent="0.3">
      <c r="O53" s="144"/>
      <c r="P53" s="144"/>
      <c r="Q53" s="144"/>
      <c r="R53" s="144"/>
      <c r="S53" s="144"/>
      <c r="T53" s="147"/>
      <c r="U53" s="144"/>
      <c r="V53" s="144"/>
    </row>
    <row r="54" spans="2:23" ht="15.75" customHeight="1" x14ac:dyDescent="0.3">
      <c r="O54" s="144"/>
      <c r="P54" s="144"/>
      <c r="Q54" s="144"/>
      <c r="R54" s="144"/>
      <c r="S54" s="144"/>
      <c r="T54" s="147"/>
      <c r="U54" s="144"/>
      <c r="V54" s="144"/>
    </row>
    <row r="55" spans="2:23" ht="15.75" customHeight="1" x14ac:dyDescent="0.3"/>
    <row r="56" spans="2:23" ht="15.75" customHeight="1" x14ac:dyDescent="0.3"/>
    <row r="57" spans="2:23" ht="15.75" customHeight="1" x14ac:dyDescent="0.3"/>
    <row r="58" spans="2:23" ht="15.75" customHeight="1" x14ac:dyDescent="0.3"/>
    <row r="59" spans="2:23" ht="15.75" customHeight="1" x14ac:dyDescent="0.3"/>
    <row r="60" spans="2:23" ht="15.75" customHeight="1" x14ac:dyDescent="0.3"/>
    <row r="61" spans="2:23" ht="15.75" customHeight="1" x14ac:dyDescent="0.3"/>
    <row r="62" spans="2:23" ht="15.75" customHeight="1" x14ac:dyDescent="0.3"/>
    <row r="63" spans="2:23" ht="15.75" customHeight="1" x14ac:dyDescent="0.3"/>
    <row r="64" spans="2:23" ht="15.75" customHeight="1" x14ac:dyDescent="0.3"/>
    <row r="65" ht="15.75" customHeight="1" x14ac:dyDescent="0.3"/>
    <row r="66" ht="15.75" customHeight="1" x14ac:dyDescent="0.3"/>
    <row r="67" ht="15.75" customHeight="1" x14ac:dyDescent="0.3"/>
  </sheetData>
  <mergeCells count="7">
    <mergeCell ref="U4:W4"/>
    <mergeCell ref="U5:W5"/>
    <mergeCell ref="B28:I28"/>
    <mergeCell ref="B22:G22"/>
    <mergeCell ref="B21:G21"/>
    <mergeCell ref="B17:G17"/>
    <mergeCell ref="B19:G19"/>
  </mergeCells>
  <conditionalFormatting sqref="A12:H12 A8:G11 R7:S12 U7:X12 J8:P12 N7:P7">
    <cfRule type="expression" dxfId="39" priority="8">
      <formula>MOD(ROW(),2)=0</formula>
    </cfRule>
  </conditionalFormatting>
  <conditionalFormatting sqref="H8:I9 H10:H11 I10:I12">
    <cfRule type="expression" dxfId="38" priority="7">
      <formula>MOD(ROW(),2)=0</formula>
    </cfRule>
  </conditionalFormatting>
  <conditionalFormatting sqref="A7">
    <cfRule type="expression" dxfId="37" priority="4">
      <formula>MOD(ROW(),2)=0</formula>
    </cfRule>
  </conditionalFormatting>
  <conditionalFormatting sqref="B7:E7 J7:M7 G7">
    <cfRule type="expression" dxfId="36" priority="3">
      <formula>MOD(ROW(),2)=0</formula>
    </cfRule>
  </conditionalFormatting>
  <conditionalFormatting sqref="H7:I7">
    <cfRule type="expression" dxfId="35" priority="2">
      <formula>MOD(ROW(),2)=0</formula>
    </cfRule>
  </conditionalFormatting>
  <conditionalFormatting sqref="F7">
    <cfRule type="expression" dxfId="34" priority="1">
      <formula>MOD(ROW(),2)=0</formula>
    </cfRule>
  </conditionalFormatting>
  <hyperlinks>
    <hyperlink ref="B22" r:id="rId1" xr:uid="{00000000-0004-0000-2900-000000000000}"/>
  </hyperlinks>
  <printOptions horizontalCentered="1" gridLines="1"/>
  <pageMargins left="0" right="0" top="0.75" bottom="0.75" header="0.3" footer="0.3"/>
  <pageSetup scale="54" orientation="landscape" horizontalDpi="1200" verticalDpi="1200"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CCFFCC"/>
    <pageSetUpPr fitToPage="1"/>
  </sheetPr>
  <dimension ref="A1:Y67"/>
  <sheetViews>
    <sheetView showGridLines="0" zoomScale="80" zoomScaleNormal="80" workbookViewId="0">
      <pane xSplit="2" ySplit="6" topLeftCell="H7" activePane="bottomRight" state="frozen"/>
      <selection pane="topRight" activeCell="C1" sqref="C1"/>
      <selection pane="bottomLeft" activeCell="A7" sqref="A7"/>
      <selection pane="bottomRight" activeCell="V25" sqref="V25"/>
    </sheetView>
  </sheetViews>
  <sheetFormatPr defaultColWidth="9.109375" defaultRowHeight="14.4" x14ac:dyDescent="0.3"/>
  <cols>
    <col min="1" max="1" width="7.88671875" style="135" customWidth="1"/>
    <col min="2" max="2" width="66.109375" style="135" customWidth="1"/>
    <col min="3" max="3" width="48.5546875" style="135" bestFit="1" customWidth="1"/>
    <col min="4" max="4" width="14.88671875" style="135" customWidth="1"/>
    <col min="5" max="5" width="9.5546875" style="135" customWidth="1"/>
    <col min="6" max="6" width="19.44140625" style="137" bestFit="1" customWidth="1"/>
    <col min="7" max="7" width="23" style="135" bestFit="1" customWidth="1"/>
    <col min="8" max="8" width="11.33203125" style="135" customWidth="1"/>
    <col min="9" max="9" width="12.88671875" style="135" customWidth="1"/>
    <col min="10" max="10" width="13.44140625" style="135" customWidth="1"/>
    <col min="11" max="11" width="15.6640625" style="135" customWidth="1"/>
    <col min="12" max="12" width="15.88671875" style="135" bestFit="1" customWidth="1"/>
    <col min="13" max="13" width="21.5546875" style="135" customWidth="1"/>
    <col min="14" max="14" width="14" style="135" bestFit="1" customWidth="1"/>
    <col min="15" max="15" width="13.6640625" style="135" customWidth="1"/>
    <col min="16" max="16" width="14.44140625" style="135" customWidth="1"/>
    <col min="17" max="17" width="3.109375" style="135" customWidth="1"/>
    <col min="18" max="18" width="16.5546875" style="135" customWidth="1"/>
    <col min="19" max="19" width="15.6640625" style="135" customWidth="1"/>
    <col min="20" max="20" width="4.6640625" style="141" customWidth="1"/>
    <col min="21" max="21" width="15.33203125" style="135" customWidth="1"/>
    <col min="22" max="22" width="14.88671875" style="135" bestFit="1" customWidth="1"/>
    <col min="23" max="23" width="14.44140625" style="135" customWidth="1"/>
    <col min="24" max="24" width="14.33203125" style="135" customWidth="1"/>
    <col min="25" max="16384" width="9.109375" style="135"/>
  </cols>
  <sheetData>
    <row r="1" spans="1:25" ht="15.75" customHeight="1" x14ac:dyDescent="0.3">
      <c r="A1" s="132" t="s">
        <v>150</v>
      </c>
    </row>
    <row r="2" spans="1:25" ht="15.75" customHeight="1" x14ac:dyDescent="0.3">
      <c r="A2" s="138" t="str">
        <f>'#4081 Florida Futures Acd N'!A2</f>
        <v>Federal Grant Allocations/Reimbursements as of: 03/31/2024</v>
      </c>
      <c r="B2" s="199"/>
      <c r="N2" s="140"/>
      <c r="O2" s="140"/>
      <c r="Q2" s="141"/>
      <c r="R2" s="141"/>
      <c r="S2" s="141"/>
    </row>
    <row r="3" spans="1:25" ht="15.75" customHeight="1" x14ac:dyDescent="0.3">
      <c r="A3" s="142" t="s">
        <v>124</v>
      </c>
      <c r="B3" s="132"/>
      <c r="D3" s="132"/>
      <c r="E3" s="132"/>
      <c r="F3" s="131"/>
      <c r="Q3" s="141"/>
      <c r="R3" s="141"/>
      <c r="S3" s="141"/>
      <c r="U3" s="136"/>
      <c r="V3" s="143"/>
    </row>
    <row r="4" spans="1:25" ht="15.75" customHeight="1" x14ac:dyDescent="0.3">
      <c r="A4" s="132" t="s">
        <v>143</v>
      </c>
      <c r="N4" s="145"/>
      <c r="O4" s="145"/>
      <c r="P4" s="145"/>
      <c r="Q4" s="146"/>
      <c r="R4" s="141"/>
      <c r="S4" s="141"/>
      <c r="T4" s="146"/>
      <c r="U4" s="594" t="s">
        <v>263</v>
      </c>
      <c r="V4" s="594"/>
      <c r="W4" s="594"/>
      <c r="X4" s="147"/>
    </row>
    <row r="5" spans="1:25" ht="15" thickBot="1" x14ac:dyDescent="0.35">
      <c r="H5" s="148"/>
      <c r="I5" s="148"/>
      <c r="N5" s="145"/>
      <c r="O5" s="145"/>
      <c r="P5" s="145"/>
      <c r="Q5" s="146"/>
      <c r="R5" s="150"/>
      <c r="S5" s="150"/>
      <c r="T5" s="146"/>
      <c r="U5" s="597"/>
      <c r="V5" s="597"/>
      <c r="W5" s="597"/>
      <c r="X5" s="151"/>
    </row>
    <row r="6" spans="1:25" s="202" customFormat="1" ht="85.5" customHeight="1"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145"/>
      <c r="R6" s="154" t="s">
        <v>264</v>
      </c>
      <c r="S6" s="155" t="s">
        <v>265</v>
      </c>
      <c r="T6" s="200"/>
      <c r="U6" s="345" t="s">
        <v>223</v>
      </c>
      <c r="V6" s="346" t="s">
        <v>251</v>
      </c>
      <c r="W6" s="347" t="s">
        <v>252</v>
      </c>
      <c r="X6" s="159" t="str">
        <f>'#4081 Florida Futures Acd N'!X6</f>
        <v>Available Budget as of 03/31/2024</v>
      </c>
    </row>
    <row r="7" spans="1:25" ht="15.75" customHeight="1" x14ac:dyDescent="0.3">
      <c r="A7" s="137">
        <v>4201</v>
      </c>
      <c r="B7" s="135" t="s">
        <v>243</v>
      </c>
      <c r="C7" s="371" t="s">
        <v>95</v>
      </c>
      <c r="D7" s="182" t="s">
        <v>273</v>
      </c>
      <c r="E7" s="182" t="s">
        <v>266</v>
      </c>
      <c r="F7" s="137" t="s">
        <v>267</v>
      </c>
      <c r="G7" s="135" t="s">
        <v>7</v>
      </c>
      <c r="H7" s="296">
        <v>2.3E-2</v>
      </c>
      <c r="I7" s="296">
        <v>0.1265</v>
      </c>
      <c r="J7" s="169">
        <v>45473</v>
      </c>
      <c r="K7" s="169">
        <v>45474</v>
      </c>
      <c r="L7" s="169">
        <v>45108</v>
      </c>
      <c r="M7" s="137" t="s">
        <v>268</v>
      </c>
      <c r="N7" s="375">
        <v>211497</v>
      </c>
      <c r="O7" s="376">
        <v>0</v>
      </c>
      <c r="P7" s="377">
        <f>N7+O7</f>
        <v>211497</v>
      </c>
      <c r="Q7" s="175"/>
      <c r="R7" s="375">
        <v>0</v>
      </c>
      <c r="S7" s="377">
        <f>P7-R7</f>
        <v>211497</v>
      </c>
      <c r="T7" s="175"/>
      <c r="U7" s="375">
        <v>38313.269999999997</v>
      </c>
      <c r="V7" s="376"/>
      <c r="W7" s="474">
        <f>U7+V7</f>
        <v>38313.269999999997</v>
      </c>
      <c r="X7" s="465">
        <f>S7-W7</f>
        <v>173183.73</v>
      </c>
    </row>
    <row r="8" spans="1:25" ht="15.75" customHeight="1" x14ac:dyDescent="0.3">
      <c r="A8" s="160">
        <v>4228</v>
      </c>
      <c r="B8" s="135" t="s">
        <v>353</v>
      </c>
      <c r="C8" s="563" t="s">
        <v>354</v>
      </c>
      <c r="D8" s="137" t="s">
        <v>355</v>
      </c>
      <c r="E8" s="137" t="s">
        <v>342</v>
      </c>
      <c r="F8" s="169" t="s">
        <v>356</v>
      </c>
      <c r="G8" s="235" t="s">
        <v>7</v>
      </c>
      <c r="H8" s="296">
        <v>2.3E-2</v>
      </c>
      <c r="I8" s="296">
        <v>0.1265</v>
      </c>
      <c r="J8" s="169">
        <v>45565</v>
      </c>
      <c r="K8" s="169">
        <v>45566</v>
      </c>
      <c r="L8" s="169">
        <v>45314</v>
      </c>
      <c r="M8" s="137" t="s">
        <v>357</v>
      </c>
      <c r="N8" s="378">
        <v>31524.12</v>
      </c>
      <c r="O8" s="364"/>
      <c r="P8" s="365">
        <f>N8+O8</f>
        <v>31524.12</v>
      </c>
      <c r="Q8" s="175"/>
      <c r="R8" s="508"/>
      <c r="S8" s="365">
        <f>P8-R8</f>
        <v>31524.12</v>
      </c>
      <c r="T8" s="175"/>
      <c r="U8" s="508"/>
      <c r="V8" s="364"/>
      <c r="W8" s="452"/>
      <c r="X8" s="428">
        <f>S8-W8</f>
        <v>31524.12</v>
      </c>
    </row>
    <row r="9" spans="1:25" ht="15.75" customHeight="1" x14ac:dyDescent="0.3">
      <c r="A9" s="137" t="s">
        <v>292</v>
      </c>
      <c r="B9" s="135" t="s">
        <v>358</v>
      </c>
      <c r="C9" s="371" t="s">
        <v>293</v>
      </c>
      <c r="D9" s="182" t="s">
        <v>294</v>
      </c>
      <c r="E9" s="182" t="s">
        <v>295</v>
      </c>
      <c r="F9" s="137" t="s">
        <v>296</v>
      </c>
      <c r="G9" s="135" t="s">
        <v>7</v>
      </c>
      <c r="H9" s="296">
        <v>2.3E-2</v>
      </c>
      <c r="I9" s="296">
        <v>0.1265</v>
      </c>
      <c r="J9" s="169">
        <v>45199</v>
      </c>
      <c r="K9" s="169">
        <v>45199</v>
      </c>
      <c r="L9" s="169">
        <v>44378</v>
      </c>
      <c r="M9" s="137" t="s">
        <v>180</v>
      </c>
      <c r="N9" s="378">
        <v>4778.38</v>
      </c>
      <c r="O9" s="364"/>
      <c r="P9" s="365">
        <v>4778.38</v>
      </c>
      <c r="Q9" s="175"/>
      <c r="R9" s="508"/>
      <c r="S9" s="365">
        <v>4778.38</v>
      </c>
      <c r="T9" s="175"/>
      <c r="U9" s="378">
        <v>4778.38</v>
      </c>
      <c r="V9" s="364"/>
      <c r="W9" s="452">
        <f>SUM(U9:V9)</f>
        <v>4778.38</v>
      </c>
      <c r="X9" s="428">
        <f>S9-W9</f>
        <v>0</v>
      </c>
      <c r="Y9" s="135" t="s">
        <v>326</v>
      </c>
    </row>
    <row r="10" spans="1:25" ht="15.75" customHeight="1" x14ac:dyDescent="0.3">
      <c r="A10" s="137">
        <v>4423</v>
      </c>
      <c r="B10" s="135" t="s">
        <v>193</v>
      </c>
      <c r="C10" s="289" t="s">
        <v>232</v>
      </c>
      <c r="D10" s="137" t="s">
        <v>175</v>
      </c>
      <c r="E10" s="137" t="s">
        <v>211</v>
      </c>
      <c r="F10" s="137" t="s">
        <v>184</v>
      </c>
      <c r="G10" s="135" t="s">
        <v>7</v>
      </c>
      <c r="H10" s="296">
        <v>0.05</v>
      </c>
      <c r="I10" s="296">
        <v>0.1265</v>
      </c>
      <c r="J10" s="169">
        <v>45199</v>
      </c>
      <c r="K10" s="169">
        <v>45199</v>
      </c>
      <c r="L10" s="169">
        <v>44201</v>
      </c>
      <c r="M10" s="137" t="s">
        <v>180</v>
      </c>
      <c r="N10" s="363">
        <v>58107.03</v>
      </c>
      <c r="O10" s="364">
        <v>0</v>
      </c>
      <c r="P10" s="365">
        <f>N10+O10</f>
        <v>58107.03</v>
      </c>
      <c r="Q10" s="130"/>
      <c r="R10" s="378">
        <v>58083.32</v>
      </c>
      <c r="S10" s="365">
        <f t="shared" ref="S10:S20" si="0">P10-R10</f>
        <v>23.709999999999127</v>
      </c>
      <c r="T10" s="175"/>
      <c r="U10" s="378"/>
      <c r="V10" s="364"/>
      <c r="W10" s="452">
        <f t="shared" ref="W10:W20" si="1">U10+V10</f>
        <v>0</v>
      </c>
      <c r="X10" s="428">
        <v>0</v>
      </c>
      <c r="Y10" s="135" t="s">
        <v>326</v>
      </c>
    </row>
    <row r="11" spans="1:25" ht="15.75" customHeight="1" x14ac:dyDescent="0.3">
      <c r="A11" s="137">
        <v>4427</v>
      </c>
      <c r="B11" s="135" t="s">
        <v>181</v>
      </c>
      <c r="C11" s="289" t="s">
        <v>232</v>
      </c>
      <c r="D11" s="137" t="s">
        <v>175</v>
      </c>
      <c r="E11" s="137" t="s">
        <v>216</v>
      </c>
      <c r="F11" s="137" t="s">
        <v>183</v>
      </c>
      <c r="G11" s="135" t="s">
        <v>7</v>
      </c>
      <c r="H11" s="296">
        <v>0.05</v>
      </c>
      <c r="I11" s="296">
        <v>0.1265</v>
      </c>
      <c r="J11" s="169">
        <v>45199</v>
      </c>
      <c r="K11" s="169">
        <v>45199</v>
      </c>
      <c r="L11" s="169">
        <v>44201</v>
      </c>
      <c r="M11" s="137" t="s">
        <v>179</v>
      </c>
      <c r="N11" s="363">
        <v>12276.13</v>
      </c>
      <c r="O11" s="364">
        <v>0</v>
      </c>
      <c r="P11" s="365">
        <f>N11+O11</f>
        <v>12276.13</v>
      </c>
      <c r="Q11" s="130"/>
      <c r="R11" s="378">
        <v>10080</v>
      </c>
      <c r="S11" s="365">
        <f t="shared" si="0"/>
        <v>2196.1299999999992</v>
      </c>
      <c r="T11" s="175"/>
      <c r="U11" s="378">
        <v>2196.13</v>
      </c>
      <c r="V11" s="364"/>
      <c r="W11" s="452">
        <f t="shared" si="1"/>
        <v>2196.13</v>
      </c>
      <c r="X11" s="428">
        <f t="shared" ref="X11:X19" si="2">S11-W11</f>
        <v>0</v>
      </c>
      <c r="Y11" s="555" t="s">
        <v>326</v>
      </c>
    </row>
    <row r="12" spans="1:25" ht="15.75" customHeight="1" x14ac:dyDescent="0.3">
      <c r="A12" s="137">
        <v>4429</v>
      </c>
      <c r="B12" s="135" t="s">
        <v>343</v>
      </c>
      <c r="C12" s="543" t="s">
        <v>232</v>
      </c>
      <c r="D12" s="137" t="s">
        <v>175</v>
      </c>
      <c r="E12" s="137" t="s">
        <v>215</v>
      </c>
      <c r="F12" s="137" t="s">
        <v>190</v>
      </c>
      <c r="G12" s="135" t="s">
        <v>7</v>
      </c>
      <c r="H12" s="296">
        <v>0.05</v>
      </c>
      <c r="I12" s="296">
        <v>0.1265</v>
      </c>
      <c r="J12" s="169">
        <v>45199</v>
      </c>
      <c r="K12" s="169">
        <v>45199</v>
      </c>
      <c r="L12" s="169">
        <v>44201</v>
      </c>
      <c r="M12" s="137" t="s">
        <v>200</v>
      </c>
      <c r="N12" s="378">
        <v>989.86</v>
      </c>
      <c r="O12" s="364">
        <v>0</v>
      </c>
      <c r="P12" s="365">
        <f t="shared" ref="P12:P19" si="3">N12+O12</f>
        <v>989.86</v>
      </c>
      <c r="Q12" s="175"/>
      <c r="R12" s="378">
        <v>0</v>
      </c>
      <c r="S12" s="365">
        <f t="shared" si="0"/>
        <v>989.86</v>
      </c>
      <c r="T12" s="175"/>
      <c r="U12" s="378">
        <v>0</v>
      </c>
      <c r="V12" s="364"/>
      <c r="W12" s="452">
        <f t="shared" si="1"/>
        <v>0</v>
      </c>
      <c r="X12" s="428">
        <v>0</v>
      </c>
      <c r="Y12" s="147" t="s">
        <v>326</v>
      </c>
    </row>
    <row r="13" spans="1:25" ht="15.75" customHeight="1" x14ac:dyDescent="0.3">
      <c r="A13" s="137">
        <v>4452</v>
      </c>
      <c r="B13" s="548" t="s">
        <v>297</v>
      </c>
      <c r="C13" s="564" t="s">
        <v>185</v>
      </c>
      <c r="D13" s="562" t="s">
        <v>186</v>
      </c>
      <c r="E13" s="565" t="s">
        <v>275</v>
      </c>
      <c r="F13" s="562" t="s">
        <v>276</v>
      </c>
      <c r="G13" s="562" t="s">
        <v>7</v>
      </c>
      <c r="H13" s="566">
        <v>0.05</v>
      </c>
      <c r="I13" s="566">
        <v>0.1265</v>
      </c>
      <c r="J13" s="567">
        <v>45565</v>
      </c>
      <c r="K13" s="567">
        <v>45565</v>
      </c>
      <c r="L13" s="567">
        <v>44279</v>
      </c>
      <c r="M13" s="562" t="s">
        <v>188</v>
      </c>
      <c r="N13" s="378">
        <v>105154.99</v>
      </c>
      <c r="O13" s="364"/>
      <c r="P13" s="365">
        <f t="shared" si="3"/>
        <v>105154.99</v>
      </c>
      <c r="Q13" s="175"/>
      <c r="R13" s="378"/>
      <c r="S13" s="365">
        <f t="shared" si="0"/>
        <v>105154.99</v>
      </c>
      <c r="T13" s="175"/>
      <c r="U13" s="378">
        <v>105154.99</v>
      </c>
      <c r="V13" s="364"/>
      <c r="W13" s="452">
        <f t="shared" si="1"/>
        <v>105154.99</v>
      </c>
      <c r="X13" s="428">
        <f>S13-W13</f>
        <v>0</v>
      </c>
      <c r="Y13" s="147"/>
    </row>
    <row r="14" spans="1:25" ht="15.75" customHeight="1" x14ac:dyDescent="0.3">
      <c r="A14" s="137">
        <v>4454</v>
      </c>
      <c r="B14" s="535" t="s">
        <v>298</v>
      </c>
      <c r="C14" s="529" t="s">
        <v>185</v>
      </c>
      <c r="D14" s="137" t="s">
        <v>186</v>
      </c>
      <c r="E14" s="137" t="s">
        <v>277</v>
      </c>
      <c r="F14" s="137" t="s">
        <v>290</v>
      </c>
      <c r="G14" s="135" t="s">
        <v>7</v>
      </c>
      <c r="H14" s="296">
        <v>0.05</v>
      </c>
      <c r="I14" s="296">
        <v>0.1265</v>
      </c>
      <c r="J14" s="169">
        <v>45565</v>
      </c>
      <c r="K14" s="169">
        <v>45565</v>
      </c>
      <c r="L14" s="169">
        <v>44279</v>
      </c>
      <c r="M14" s="296" t="s">
        <v>244</v>
      </c>
      <c r="N14" s="378">
        <v>7352.87</v>
      </c>
      <c r="O14" s="364">
        <v>135.47</v>
      </c>
      <c r="P14" s="365">
        <f t="shared" si="3"/>
        <v>7488.34</v>
      </c>
      <c r="Q14" s="175"/>
      <c r="R14" s="378"/>
      <c r="S14" s="365">
        <f t="shared" si="0"/>
        <v>7488.34</v>
      </c>
      <c r="T14" s="175"/>
      <c r="U14" s="378"/>
      <c r="V14" s="364"/>
      <c r="W14" s="452"/>
      <c r="X14" s="428">
        <f t="shared" si="2"/>
        <v>7488.34</v>
      </c>
    </row>
    <row r="15" spans="1:25" ht="15.75" customHeight="1" x14ac:dyDescent="0.3">
      <c r="A15" s="137">
        <v>4457</v>
      </c>
      <c r="B15" s="535" t="s">
        <v>299</v>
      </c>
      <c r="C15" s="529" t="s">
        <v>185</v>
      </c>
      <c r="D15" s="137" t="s">
        <v>186</v>
      </c>
      <c r="E15" s="137" t="s">
        <v>279</v>
      </c>
      <c r="F15" s="137" t="s">
        <v>278</v>
      </c>
      <c r="G15" s="135" t="s">
        <v>7</v>
      </c>
      <c r="H15" s="296">
        <v>0.05</v>
      </c>
      <c r="I15" s="296">
        <v>0.1265</v>
      </c>
      <c r="J15" s="169">
        <v>45565</v>
      </c>
      <c r="K15" s="169">
        <v>45565</v>
      </c>
      <c r="L15" s="169">
        <v>44279</v>
      </c>
      <c r="M15" s="296" t="s">
        <v>280</v>
      </c>
      <c r="N15" s="378">
        <v>3499.75</v>
      </c>
      <c r="O15" s="364"/>
      <c r="P15" s="365">
        <f t="shared" si="3"/>
        <v>3499.75</v>
      </c>
      <c r="Q15" s="175"/>
      <c r="R15" s="378"/>
      <c r="S15" s="365">
        <f t="shared" si="0"/>
        <v>3499.75</v>
      </c>
      <c r="T15" s="175"/>
      <c r="U15" s="378"/>
      <c r="V15" s="364"/>
      <c r="W15" s="452"/>
      <c r="X15" s="428">
        <f t="shared" si="2"/>
        <v>3499.75</v>
      </c>
    </row>
    <row r="16" spans="1:25" ht="15.75" customHeight="1" x14ac:dyDescent="0.3">
      <c r="A16" s="137">
        <v>4459</v>
      </c>
      <c r="B16" s="535" t="s">
        <v>297</v>
      </c>
      <c r="C16" s="529" t="s">
        <v>185</v>
      </c>
      <c r="D16" s="137" t="s">
        <v>186</v>
      </c>
      <c r="E16" s="137" t="s">
        <v>275</v>
      </c>
      <c r="F16" s="137" t="s">
        <v>276</v>
      </c>
      <c r="G16" s="135" t="s">
        <v>7</v>
      </c>
      <c r="H16" s="296">
        <v>0.05</v>
      </c>
      <c r="I16" s="296">
        <v>0.1265</v>
      </c>
      <c r="J16" s="169">
        <v>45565</v>
      </c>
      <c r="K16" s="169">
        <v>45565</v>
      </c>
      <c r="L16" s="169">
        <v>44279</v>
      </c>
      <c r="M16" s="296" t="s">
        <v>188</v>
      </c>
      <c r="N16" s="378">
        <v>420619.95</v>
      </c>
      <c r="O16" s="364"/>
      <c r="P16" s="365">
        <f t="shared" si="3"/>
        <v>420619.95</v>
      </c>
      <c r="Q16" s="175"/>
      <c r="R16" s="378">
        <v>0.01</v>
      </c>
      <c r="S16" s="365">
        <f t="shared" si="0"/>
        <v>420619.94</v>
      </c>
      <c r="T16" s="175"/>
      <c r="U16" s="378"/>
      <c r="V16" s="364"/>
      <c r="W16" s="452"/>
      <c r="X16" s="428">
        <f t="shared" si="2"/>
        <v>420619.94</v>
      </c>
    </row>
    <row r="17" spans="1:25" ht="15.75" customHeight="1" x14ac:dyDescent="0.3">
      <c r="A17" s="137">
        <v>4461</v>
      </c>
      <c r="B17" s="535" t="s">
        <v>300</v>
      </c>
      <c r="C17" s="529" t="s">
        <v>185</v>
      </c>
      <c r="D17" s="137" t="s">
        <v>186</v>
      </c>
      <c r="E17" s="137" t="s">
        <v>281</v>
      </c>
      <c r="F17" s="137" t="s">
        <v>282</v>
      </c>
      <c r="G17" s="135" t="s">
        <v>7</v>
      </c>
      <c r="H17" s="296">
        <v>0.05</v>
      </c>
      <c r="I17" s="296">
        <v>0.1265</v>
      </c>
      <c r="J17" s="169">
        <v>45565</v>
      </c>
      <c r="K17" s="169">
        <v>45565</v>
      </c>
      <c r="L17" s="169">
        <v>44279</v>
      </c>
      <c r="M17" s="296" t="s">
        <v>283</v>
      </c>
      <c r="N17" s="378">
        <v>3911.62</v>
      </c>
      <c r="O17" s="364"/>
      <c r="P17" s="365">
        <f t="shared" si="3"/>
        <v>3911.62</v>
      </c>
      <c r="Q17" s="175"/>
      <c r="R17" s="378"/>
      <c r="S17" s="365">
        <f t="shared" si="0"/>
        <v>3911.62</v>
      </c>
      <c r="T17" s="175"/>
      <c r="U17" s="378"/>
      <c r="V17" s="364"/>
      <c r="W17" s="452"/>
      <c r="X17" s="428">
        <f t="shared" si="2"/>
        <v>3911.62</v>
      </c>
    </row>
    <row r="18" spans="1:25" x14ac:dyDescent="0.3">
      <c r="A18" s="137">
        <v>4462</v>
      </c>
      <c r="B18" s="535" t="s">
        <v>321</v>
      </c>
      <c r="C18" s="529" t="s">
        <v>185</v>
      </c>
      <c r="D18" s="137" t="s">
        <v>186</v>
      </c>
      <c r="E18" s="137" t="s">
        <v>284</v>
      </c>
      <c r="F18" s="137" t="s">
        <v>285</v>
      </c>
      <c r="G18" s="135" t="s">
        <v>7</v>
      </c>
      <c r="H18" s="296">
        <v>0.05</v>
      </c>
      <c r="I18" s="296">
        <v>0.1265</v>
      </c>
      <c r="J18" s="169">
        <v>45565</v>
      </c>
      <c r="K18" s="169">
        <v>45565</v>
      </c>
      <c r="L18" s="169">
        <v>44279</v>
      </c>
      <c r="M18" s="296" t="s">
        <v>286</v>
      </c>
      <c r="N18" s="378">
        <v>5796.27</v>
      </c>
      <c r="O18" s="364"/>
      <c r="P18" s="365">
        <f t="shared" si="3"/>
        <v>5796.27</v>
      </c>
      <c r="Q18" s="175"/>
      <c r="R18" s="378"/>
      <c r="S18" s="365">
        <f t="shared" si="0"/>
        <v>5796.27</v>
      </c>
      <c r="T18" s="175"/>
      <c r="U18" s="378"/>
      <c r="V18" s="364"/>
      <c r="W18" s="452"/>
      <c r="X18" s="428">
        <f t="shared" si="2"/>
        <v>5796.27</v>
      </c>
    </row>
    <row r="19" spans="1:25" ht="15.75" customHeight="1" x14ac:dyDescent="0.3">
      <c r="A19" s="137">
        <v>4463</v>
      </c>
      <c r="B19" s="535" t="s">
        <v>302</v>
      </c>
      <c r="C19" s="529" t="s">
        <v>185</v>
      </c>
      <c r="D19" s="137" t="s">
        <v>186</v>
      </c>
      <c r="E19" s="137" t="s">
        <v>287</v>
      </c>
      <c r="F19" s="137" t="s">
        <v>288</v>
      </c>
      <c r="G19" s="135" t="s">
        <v>7</v>
      </c>
      <c r="H19" s="296">
        <v>0.05</v>
      </c>
      <c r="I19" s="296">
        <v>0.1265</v>
      </c>
      <c r="J19" s="169">
        <v>45565</v>
      </c>
      <c r="K19" s="169">
        <v>45565</v>
      </c>
      <c r="L19" s="169">
        <v>44279</v>
      </c>
      <c r="M19" s="296" t="s">
        <v>289</v>
      </c>
      <c r="N19" s="378">
        <v>19546.939999999999</v>
      </c>
      <c r="O19" s="364"/>
      <c r="P19" s="365">
        <f t="shared" si="3"/>
        <v>19546.939999999999</v>
      </c>
      <c r="Q19" s="175"/>
      <c r="R19" s="378"/>
      <c r="S19" s="365">
        <f t="shared" si="0"/>
        <v>19546.939999999999</v>
      </c>
      <c r="T19" s="175"/>
      <c r="U19" s="378"/>
      <c r="V19" s="364"/>
      <c r="W19" s="452"/>
      <c r="X19" s="428">
        <f t="shared" si="2"/>
        <v>19546.939999999999</v>
      </c>
    </row>
    <row r="20" spans="1:25" ht="15.75" customHeight="1" x14ac:dyDescent="0.3">
      <c r="A20" s="137">
        <v>4464</v>
      </c>
      <c r="B20" s="135" t="s">
        <v>233</v>
      </c>
      <c r="C20" s="289" t="s">
        <v>235</v>
      </c>
      <c r="D20" s="137" t="s">
        <v>175</v>
      </c>
      <c r="E20" s="137" t="s">
        <v>225</v>
      </c>
      <c r="F20" s="137" t="s">
        <v>226</v>
      </c>
      <c r="G20" s="135" t="s">
        <v>7</v>
      </c>
      <c r="H20" s="296">
        <v>0.05</v>
      </c>
      <c r="I20" s="296">
        <v>0.1265</v>
      </c>
      <c r="J20" s="169">
        <v>45199</v>
      </c>
      <c r="K20" s="169">
        <v>45199</v>
      </c>
      <c r="L20" s="169">
        <v>44201</v>
      </c>
      <c r="M20" s="137" t="s">
        <v>234</v>
      </c>
      <c r="N20" s="363">
        <v>24783.66</v>
      </c>
      <c r="O20" s="364">
        <v>0</v>
      </c>
      <c r="P20" s="365">
        <f t="shared" ref="P20" si="4">N20+O20</f>
        <v>24783.66</v>
      </c>
      <c r="Q20" s="130"/>
      <c r="R20" s="409">
        <v>0</v>
      </c>
      <c r="S20" s="381">
        <f t="shared" si="0"/>
        <v>24783.66</v>
      </c>
      <c r="T20" s="175"/>
      <c r="U20" s="409">
        <v>22034.83</v>
      </c>
      <c r="V20" s="380"/>
      <c r="W20" s="453">
        <f t="shared" si="1"/>
        <v>22034.83</v>
      </c>
      <c r="X20" s="456">
        <v>0</v>
      </c>
      <c r="Y20" s="135" t="s">
        <v>326</v>
      </c>
    </row>
    <row r="21" spans="1:25" ht="15.75" customHeight="1" thickBot="1" x14ac:dyDescent="0.35">
      <c r="C21" s="137"/>
      <c r="D21" s="137"/>
      <c r="E21" s="137"/>
      <c r="J21" s="198"/>
      <c r="K21" s="198"/>
      <c r="L21" s="198" t="s">
        <v>91</v>
      </c>
      <c r="M21" s="172" t="s">
        <v>38</v>
      </c>
      <c r="N21" s="366">
        <f>SUM(N7:N20)</f>
        <v>909838.57000000007</v>
      </c>
      <c r="O21" s="367">
        <f>SUM(O7:O20)</f>
        <v>135.47</v>
      </c>
      <c r="P21" s="368">
        <f>SUM(P7:P20)</f>
        <v>909974.04</v>
      </c>
      <c r="Q21" s="130"/>
      <c r="R21" s="366">
        <f>SUM(R7:R20)</f>
        <v>68163.33</v>
      </c>
      <c r="S21" s="368">
        <f>SUM(S7:S20)</f>
        <v>841810.71</v>
      </c>
      <c r="T21" s="130"/>
      <c r="U21" s="366">
        <f>SUM(U7:U20)</f>
        <v>172477.59999999998</v>
      </c>
      <c r="V21" s="367">
        <f>SUM(V7:V20)</f>
        <v>0</v>
      </c>
      <c r="W21" s="454">
        <f>SUM(W7:W20)</f>
        <v>172477.59999999998</v>
      </c>
      <c r="X21" s="457">
        <f>SUM(X7:X20)</f>
        <v>665570.71</v>
      </c>
    </row>
    <row r="22" spans="1:25" ht="15.75" customHeight="1" thickTop="1" x14ac:dyDescent="0.3">
      <c r="C22" s="137"/>
      <c r="D22" s="137"/>
      <c r="E22" s="137"/>
      <c r="J22" s="198"/>
      <c r="K22" s="198"/>
      <c r="L22" s="198"/>
      <c r="M22" s="172"/>
      <c r="N22" s="171"/>
      <c r="O22" s="171"/>
      <c r="P22" s="171"/>
      <c r="Q22" s="171"/>
      <c r="R22" s="171"/>
      <c r="S22" s="171"/>
      <c r="T22" s="170"/>
    </row>
    <row r="23" spans="1:25" ht="15.75" customHeight="1" x14ac:dyDescent="0.3">
      <c r="B23" s="221"/>
      <c r="C23" s="137"/>
      <c r="D23" s="137"/>
      <c r="E23" s="137"/>
      <c r="J23" s="198"/>
      <c r="K23" s="198"/>
      <c r="L23" s="198"/>
      <c r="M23" s="172"/>
      <c r="N23" s="171"/>
      <c r="O23" s="171"/>
      <c r="P23" s="171"/>
      <c r="Q23" s="171"/>
      <c r="R23" s="171"/>
      <c r="S23" s="171"/>
      <c r="T23" s="170"/>
    </row>
    <row r="24" spans="1:25" ht="15.75" customHeight="1" x14ac:dyDescent="0.3">
      <c r="B24" s="132" t="s">
        <v>111</v>
      </c>
      <c r="C24" s="182"/>
      <c r="D24" s="182"/>
      <c r="E24" s="182"/>
      <c r="R24" s="130"/>
      <c r="S24" s="130"/>
      <c r="T24" s="175"/>
      <c r="U24" s="130"/>
      <c r="V24" s="130"/>
    </row>
    <row r="25" spans="1:25" ht="15.75" customHeight="1" x14ac:dyDescent="0.3">
      <c r="B25" s="596" t="s">
        <v>253</v>
      </c>
      <c r="C25" s="596"/>
      <c r="D25" s="596"/>
      <c r="E25" s="596"/>
      <c r="F25" s="596"/>
      <c r="G25" s="596"/>
      <c r="R25" s="130"/>
      <c r="S25" s="130"/>
      <c r="T25" s="175"/>
      <c r="U25" s="130"/>
      <c r="V25" s="130"/>
    </row>
    <row r="26" spans="1:25" ht="15.75" customHeight="1" x14ac:dyDescent="0.3">
      <c r="C26" s="182"/>
      <c r="D26" s="182"/>
      <c r="E26" s="182"/>
      <c r="R26" s="130"/>
      <c r="S26" s="130"/>
      <c r="T26" s="175"/>
      <c r="U26" s="130"/>
      <c r="V26" s="130"/>
      <c r="W26" s="135" t="s">
        <v>91</v>
      </c>
    </row>
    <row r="27" spans="1:25" ht="15.75" customHeight="1" x14ac:dyDescent="0.3">
      <c r="B27" s="596" t="s">
        <v>115</v>
      </c>
      <c r="C27" s="596"/>
      <c r="D27" s="596"/>
      <c r="E27" s="596"/>
      <c r="F27" s="596"/>
      <c r="G27" s="596"/>
      <c r="R27" s="130"/>
      <c r="S27" s="130"/>
      <c r="T27" s="175"/>
      <c r="U27" s="130"/>
      <c r="V27" s="130"/>
    </row>
    <row r="28" spans="1:25" ht="15.75" customHeight="1" x14ac:dyDescent="0.3">
      <c r="B28" s="176"/>
      <c r="C28" s="176"/>
      <c r="D28" s="176"/>
      <c r="E28" s="176"/>
      <c r="F28" s="177"/>
      <c r="G28" s="176"/>
      <c r="R28" s="130"/>
      <c r="S28" s="130"/>
      <c r="T28" s="175"/>
      <c r="U28" s="130"/>
      <c r="V28" s="130"/>
    </row>
    <row r="29" spans="1:25" ht="15.75" customHeight="1" x14ac:dyDescent="0.3">
      <c r="B29" s="596" t="s">
        <v>136</v>
      </c>
      <c r="C29" s="596"/>
      <c r="D29" s="596"/>
      <c r="E29" s="596"/>
      <c r="F29" s="596"/>
      <c r="G29" s="596"/>
      <c r="R29" s="130"/>
      <c r="S29" s="130"/>
      <c r="T29" s="175"/>
      <c r="U29" s="130"/>
      <c r="V29" s="130"/>
    </row>
    <row r="30" spans="1:25" ht="15.75" customHeight="1" x14ac:dyDescent="0.3">
      <c r="B30" s="609" t="s">
        <v>135</v>
      </c>
      <c r="C30" s="596"/>
      <c r="D30" s="596"/>
      <c r="E30" s="596"/>
      <c r="F30" s="596"/>
      <c r="G30" s="596"/>
      <c r="R30" s="130"/>
      <c r="S30" s="130"/>
      <c r="T30" s="175"/>
      <c r="U30" s="130"/>
      <c r="V30" s="130"/>
    </row>
    <row r="31" spans="1:25" ht="15.75" customHeight="1" x14ac:dyDescent="0.3">
      <c r="B31" s="176"/>
      <c r="C31" s="176"/>
      <c r="D31" s="176"/>
      <c r="E31" s="176"/>
      <c r="F31" s="177"/>
      <c r="R31" s="130"/>
      <c r="S31" s="130"/>
      <c r="T31" s="175"/>
      <c r="U31" s="130"/>
      <c r="V31" s="130"/>
    </row>
    <row r="32" spans="1:25" ht="15.75" customHeight="1" x14ac:dyDescent="0.3">
      <c r="B32" s="176"/>
      <c r="C32" s="176"/>
      <c r="D32" s="176"/>
      <c r="E32" s="176"/>
      <c r="F32" s="177"/>
      <c r="R32" s="130"/>
      <c r="S32" s="130"/>
      <c r="T32" s="175"/>
      <c r="U32" s="130"/>
      <c r="V32" s="130"/>
    </row>
    <row r="33" spans="2:22" ht="15.75" customHeight="1" x14ac:dyDescent="0.3">
      <c r="B33" s="131" t="s">
        <v>98</v>
      </c>
      <c r="C33" s="180" t="s">
        <v>101</v>
      </c>
      <c r="D33" s="180" t="s">
        <v>102</v>
      </c>
      <c r="E33" s="180"/>
      <c r="F33" s="177"/>
      <c r="R33" s="130"/>
      <c r="S33" s="130"/>
      <c r="T33" s="175"/>
      <c r="U33" s="130"/>
      <c r="V33" s="130"/>
    </row>
    <row r="34" spans="2:22" ht="15.75" customHeight="1" x14ac:dyDescent="0.3">
      <c r="B34" s="135" t="s">
        <v>99</v>
      </c>
      <c r="C34" s="182" t="s">
        <v>207</v>
      </c>
      <c r="D34" s="182" t="s">
        <v>105</v>
      </c>
      <c r="E34" s="182"/>
      <c r="F34" s="177"/>
      <c r="R34" s="130"/>
      <c r="S34" s="130"/>
      <c r="T34" s="175"/>
      <c r="U34" s="130"/>
      <c r="V34" s="130"/>
    </row>
    <row r="35" spans="2:22" ht="15.75" customHeight="1" x14ac:dyDescent="0.3">
      <c r="B35" s="173" t="s">
        <v>100</v>
      </c>
      <c r="C35" s="182" t="s">
        <v>177</v>
      </c>
      <c r="D35" s="182" t="s">
        <v>208</v>
      </c>
      <c r="E35" s="182"/>
      <c r="R35" s="130"/>
      <c r="S35" s="130"/>
      <c r="T35" s="175"/>
      <c r="U35" s="130"/>
      <c r="V35" s="130"/>
    </row>
    <row r="36" spans="2:22" ht="15.75" customHeight="1" x14ac:dyDescent="0.3">
      <c r="B36" s="135" t="s">
        <v>237</v>
      </c>
      <c r="C36" s="182" t="s">
        <v>205</v>
      </c>
      <c r="D36" s="182" t="s">
        <v>206</v>
      </c>
      <c r="E36" s="182"/>
      <c r="R36" s="130"/>
      <c r="S36" s="130"/>
      <c r="T36" s="175"/>
      <c r="U36" s="130"/>
      <c r="V36" s="130"/>
    </row>
    <row r="37" spans="2:22" ht="15.75" customHeight="1" x14ac:dyDescent="0.3">
      <c r="B37" s="135" t="s">
        <v>238</v>
      </c>
      <c r="C37" s="182" t="s">
        <v>205</v>
      </c>
      <c r="D37" s="182" t="s">
        <v>206</v>
      </c>
      <c r="E37" s="182"/>
    </row>
    <row r="38" spans="2:22" ht="15.75" customHeight="1" x14ac:dyDescent="0.3">
      <c r="C38" s="182"/>
      <c r="D38" s="182"/>
      <c r="E38" s="182"/>
    </row>
    <row r="39" spans="2:22" ht="15.75" customHeight="1" x14ac:dyDescent="0.3">
      <c r="B39" s="592" t="s">
        <v>269</v>
      </c>
      <c r="C39" s="592"/>
      <c r="D39" s="592"/>
      <c r="E39" s="592"/>
      <c r="F39" s="592"/>
      <c r="G39" s="592"/>
      <c r="H39" s="592"/>
      <c r="I39" s="592"/>
    </row>
    <row r="40" spans="2:22" ht="15.75" customHeight="1" x14ac:dyDescent="0.3">
      <c r="B40" s="128" t="s">
        <v>270</v>
      </c>
      <c r="C40" s="182"/>
      <c r="D40" s="182"/>
      <c r="E40" s="182"/>
    </row>
    <row r="41" spans="2:22" ht="15.75" customHeight="1" x14ac:dyDescent="0.3">
      <c r="B41" s="219"/>
      <c r="C41" s="216"/>
      <c r="D41" s="216"/>
      <c r="E41" s="216"/>
      <c r="F41" s="216"/>
      <c r="G41" s="192"/>
      <c r="H41" s="192"/>
      <c r="I41" s="192"/>
      <c r="J41" s="192"/>
      <c r="K41" s="192"/>
      <c r="L41" s="192"/>
      <c r="M41" s="192"/>
      <c r="N41" s="192"/>
      <c r="O41" s="192"/>
      <c r="P41" s="192"/>
      <c r="Q41" s="192"/>
      <c r="R41" s="192"/>
      <c r="S41" s="192"/>
    </row>
    <row r="42" spans="2:22" ht="15.75" customHeight="1" x14ac:dyDescent="0.3">
      <c r="C42" s="137"/>
      <c r="D42" s="137"/>
      <c r="E42" s="137"/>
      <c r="R42" s="300" t="s">
        <v>256</v>
      </c>
      <c r="S42" s="301"/>
      <c r="T42" s="197"/>
    </row>
    <row r="43" spans="2:22" ht="15.75" customHeight="1" x14ac:dyDescent="0.3">
      <c r="B43" s="188" t="s">
        <v>255</v>
      </c>
      <c r="C43" s="190" t="s">
        <v>2</v>
      </c>
      <c r="D43" s="190"/>
      <c r="E43" s="190"/>
      <c r="F43" s="570" t="s">
        <v>34</v>
      </c>
      <c r="G43" s="190" t="s">
        <v>35</v>
      </c>
      <c r="H43" s="190"/>
      <c r="I43" s="190"/>
      <c r="J43" s="190"/>
      <c r="K43" s="190"/>
      <c r="L43" s="190"/>
      <c r="M43" s="190" t="s">
        <v>36</v>
      </c>
      <c r="N43" s="190" t="s">
        <v>37</v>
      </c>
      <c r="O43" s="191"/>
      <c r="P43" s="191"/>
      <c r="Q43" s="191"/>
      <c r="R43" s="192" t="s">
        <v>81</v>
      </c>
      <c r="S43" s="193"/>
      <c r="T43" s="197"/>
    </row>
    <row r="44" spans="2:22" ht="15.75" customHeight="1" x14ac:dyDescent="0.3">
      <c r="B44" s="194"/>
      <c r="C44" s="146"/>
      <c r="D44" s="146"/>
      <c r="E44" s="146"/>
      <c r="F44" s="571"/>
      <c r="G44" s="146"/>
      <c r="H44" s="146"/>
      <c r="I44" s="146"/>
      <c r="J44" s="146"/>
      <c r="K44" s="146"/>
      <c r="L44" s="146"/>
      <c r="M44" s="146"/>
      <c r="N44" s="146"/>
      <c r="O44" s="136"/>
      <c r="P44" s="136"/>
      <c r="Q44" s="136"/>
    </row>
    <row r="45" spans="2:22" ht="15.75" customHeight="1" x14ac:dyDescent="0.3">
      <c r="B45" s="194"/>
      <c r="C45" s="528"/>
      <c r="D45" s="528"/>
      <c r="E45" s="528"/>
      <c r="F45" s="571"/>
      <c r="G45" s="528"/>
      <c r="H45" s="528"/>
      <c r="I45" s="528"/>
      <c r="J45" s="528"/>
      <c r="K45" s="528"/>
      <c r="L45" s="528"/>
      <c r="M45" s="528"/>
      <c r="N45" s="528"/>
      <c r="O45" s="136"/>
      <c r="P45" s="136"/>
      <c r="Q45" s="136"/>
    </row>
    <row r="46" spans="2:22" ht="15.75" customHeight="1" x14ac:dyDescent="0.3">
      <c r="B46" s="194"/>
      <c r="C46" s="528"/>
      <c r="D46" s="528"/>
      <c r="E46" s="528"/>
      <c r="F46" s="571"/>
      <c r="G46" s="528"/>
      <c r="H46" s="528"/>
      <c r="I46" s="528"/>
      <c r="J46" s="528"/>
      <c r="K46" s="528"/>
      <c r="L46" s="528"/>
      <c r="M46" s="528"/>
      <c r="N46" s="528"/>
      <c r="O46" s="136"/>
      <c r="P46" s="136"/>
      <c r="Q46" s="136"/>
    </row>
    <row r="47" spans="2:22" ht="15.75" customHeight="1" x14ac:dyDescent="0.3">
      <c r="B47" s="194"/>
      <c r="C47" s="528"/>
      <c r="D47" s="528"/>
      <c r="E47" s="528"/>
      <c r="F47" s="571"/>
      <c r="G47" s="528"/>
      <c r="H47" s="528"/>
      <c r="I47" s="528"/>
      <c r="J47" s="528"/>
      <c r="K47" s="528"/>
      <c r="L47" s="528"/>
      <c r="M47" s="528"/>
      <c r="N47" s="528"/>
      <c r="O47" s="136"/>
      <c r="P47" s="136"/>
      <c r="Q47" s="136"/>
    </row>
    <row r="48" spans="2:22" ht="15.75" customHeight="1" x14ac:dyDescent="0.3">
      <c r="B48" s="194"/>
      <c r="C48" s="528"/>
      <c r="D48" s="528"/>
      <c r="E48" s="528"/>
      <c r="F48" s="571"/>
      <c r="G48" s="528"/>
      <c r="H48" s="528"/>
      <c r="I48" s="528"/>
      <c r="J48" s="528"/>
      <c r="K48" s="528"/>
      <c r="L48" s="528"/>
      <c r="M48" s="528"/>
      <c r="N48" s="528"/>
      <c r="O48" s="136"/>
      <c r="P48" s="136"/>
      <c r="Q48" s="136"/>
    </row>
    <row r="49" spans="2:23" ht="15.75" customHeight="1" x14ac:dyDescent="0.3">
      <c r="B49" s="147"/>
      <c r="C49" s="146"/>
      <c r="D49" s="146"/>
      <c r="E49" s="146"/>
      <c r="F49" s="571"/>
    </row>
    <row r="50" spans="2:23" ht="15.75" customHeight="1" x14ac:dyDescent="0.3">
      <c r="B50" s="147"/>
      <c r="C50" s="514"/>
      <c r="D50" s="514"/>
      <c r="E50" s="514"/>
      <c r="F50" s="571"/>
    </row>
    <row r="51" spans="2:23" ht="15.75" customHeight="1" x14ac:dyDescent="0.3">
      <c r="B51" s="210"/>
      <c r="C51" s="211"/>
      <c r="D51" s="211"/>
      <c r="E51" s="211"/>
      <c r="F51" s="160"/>
      <c r="G51" s="213"/>
      <c r="H51" s="213"/>
      <c r="I51" s="213"/>
      <c r="J51" s="213"/>
      <c r="K51" s="213"/>
      <c r="L51" s="213"/>
      <c r="M51" s="163"/>
      <c r="N51" s="214"/>
      <c r="O51" s="215"/>
      <c r="P51" s="215"/>
      <c r="Q51" s="215"/>
      <c r="R51" s="144"/>
      <c r="S51" s="144"/>
      <c r="T51" s="147"/>
    </row>
    <row r="52" spans="2:23" ht="15.75" customHeight="1" x14ac:dyDescent="0.3">
      <c r="B52" s="210"/>
      <c r="C52" s="211"/>
      <c r="D52" s="211"/>
      <c r="E52" s="211"/>
      <c r="F52" s="160"/>
      <c r="G52" s="213"/>
      <c r="H52" s="213"/>
      <c r="I52" s="213"/>
      <c r="J52" s="213"/>
      <c r="K52" s="213"/>
      <c r="L52" s="213"/>
      <c r="M52" s="163"/>
      <c r="N52" s="214"/>
      <c r="O52" s="215"/>
      <c r="P52" s="215"/>
      <c r="Q52" s="215"/>
      <c r="R52" s="144"/>
      <c r="S52" s="144"/>
      <c r="T52" s="147"/>
      <c r="V52" s="135" t="s">
        <v>230</v>
      </c>
      <c r="W52" s="171">
        <f>W21</f>
        <v>172477.59999999998</v>
      </c>
    </row>
    <row r="53" spans="2:23" ht="15.75" customHeight="1" x14ac:dyDescent="0.3">
      <c r="P53" s="217"/>
      <c r="Q53" s="144"/>
      <c r="R53" s="144"/>
      <c r="S53" s="144"/>
      <c r="T53" s="218"/>
    </row>
    <row r="54" spans="2:23" ht="15.75" customHeight="1" x14ac:dyDescent="0.3">
      <c r="P54" s="144"/>
      <c r="Q54" s="144"/>
      <c r="R54" s="144"/>
      <c r="S54" s="144"/>
      <c r="T54" s="147"/>
    </row>
    <row r="55" spans="2:23" ht="15.75" customHeight="1" x14ac:dyDescent="0.3"/>
    <row r="56" spans="2:23" ht="15.75" customHeight="1" x14ac:dyDescent="0.3"/>
    <row r="57" spans="2:23" ht="15.75" customHeight="1" x14ac:dyDescent="0.3"/>
    <row r="58" spans="2:23" ht="15.75" customHeight="1" x14ac:dyDescent="0.3"/>
    <row r="59" spans="2:23" ht="15.75" customHeight="1" x14ac:dyDescent="0.3"/>
    <row r="60" spans="2:23" ht="15.75" customHeight="1" x14ac:dyDescent="0.3"/>
    <row r="61" spans="2:23" ht="15.75" customHeight="1" x14ac:dyDescent="0.3"/>
    <row r="62" spans="2:23" ht="15.75" customHeight="1" x14ac:dyDescent="0.3"/>
    <row r="63" spans="2:23" ht="15.75" customHeight="1" x14ac:dyDescent="0.3"/>
    <row r="64" spans="2:23" ht="15.75" customHeight="1" x14ac:dyDescent="0.3"/>
    <row r="65" ht="15.75" customHeight="1" x14ac:dyDescent="0.3"/>
    <row r="66" ht="15.75" customHeight="1" x14ac:dyDescent="0.3"/>
    <row r="67" ht="15.75" customHeight="1" x14ac:dyDescent="0.3"/>
  </sheetData>
  <mergeCells count="7">
    <mergeCell ref="U4:W4"/>
    <mergeCell ref="U5:W5"/>
    <mergeCell ref="B39:I39"/>
    <mergeCell ref="B30:G30"/>
    <mergeCell ref="B29:G29"/>
    <mergeCell ref="B25:G25"/>
    <mergeCell ref="B27:G27"/>
  </mergeCells>
  <conditionalFormatting sqref="A7:X7 A12:A13 A10:J11 L10:X11 K10:K12 A14:X20 A9:X9 N8:X8 N12:X13">
    <cfRule type="expression" dxfId="33" priority="10">
      <formula>MOD(ROW(),2)=0</formula>
    </cfRule>
  </conditionalFormatting>
  <conditionalFormatting sqref="B12:G12 J12 L12:M12">
    <cfRule type="expression" dxfId="32" priority="9">
      <formula>MOD(ROW(),2)=0</formula>
    </cfRule>
  </conditionalFormatting>
  <conditionalFormatting sqref="H12:I12">
    <cfRule type="expression" dxfId="31" priority="8">
      <formula>MOD(ROW(),2)=0</formula>
    </cfRule>
  </conditionalFormatting>
  <conditionalFormatting sqref="B13:M13">
    <cfRule type="expression" dxfId="30" priority="5">
      <formula>MOD(ROW(),2)=0</formula>
    </cfRule>
  </conditionalFormatting>
  <conditionalFormatting sqref="A8">
    <cfRule type="expression" dxfId="29" priority="4">
      <formula>MOD(ROW(),2)=0</formula>
    </cfRule>
  </conditionalFormatting>
  <conditionalFormatting sqref="B8:E8 J8:M8 G8">
    <cfRule type="expression" dxfId="28" priority="3">
      <formula>MOD(ROW(),2)=0</formula>
    </cfRule>
  </conditionalFormatting>
  <conditionalFormatting sqref="H8:I8">
    <cfRule type="expression" dxfId="27" priority="2">
      <formula>MOD(ROW(),2)=0</formula>
    </cfRule>
  </conditionalFormatting>
  <conditionalFormatting sqref="F8">
    <cfRule type="expression" dxfId="26" priority="1">
      <formula>MOD(ROW(),2)=0</formula>
    </cfRule>
  </conditionalFormatting>
  <hyperlinks>
    <hyperlink ref="B30" r:id="rId1" xr:uid="{00000000-0004-0000-2A00-000000000000}"/>
  </hyperlinks>
  <printOptions horizontalCentered="1" gridLines="1"/>
  <pageMargins left="0" right="0" top="0.75" bottom="0.75" header="0.3" footer="0.3"/>
  <pageSetup scale="49" orientation="landscape" horizontalDpi="1200" verticalDpi="1200"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CCFFCC"/>
    <pageSetUpPr fitToPage="1"/>
  </sheetPr>
  <dimension ref="A1:Y67"/>
  <sheetViews>
    <sheetView showGridLines="0" zoomScale="80" zoomScaleNormal="80" workbookViewId="0">
      <pane xSplit="2" ySplit="6" topLeftCell="H7" activePane="bottomRight" state="frozen"/>
      <selection pane="topRight" activeCell="C1" sqref="C1"/>
      <selection pane="bottomLeft" activeCell="A7" sqref="A7"/>
      <selection pane="bottomRight" activeCell="W27" sqref="W27"/>
    </sheetView>
  </sheetViews>
  <sheetFormatPr defaultColWidth="9.109375" defaultRowHeight="14.4" x14ac:dyDescent="0.3"/>
  <cols>
    <col min="1" max="1" width="7.88671875" style="135" customWidth="1"/>
    <col min="2" max="2" width="69.88671875" style="135" customWidth="1"/>
    <col min="3" max="3" width="48.5546875" style="135" bestFit="1" customWidth="1"/>
    <col min="4" max="5" width="13.6640625" style="135" customWidth="1"/>
    <col min="6" max="6" width="19.44140625" style="135" bestFit="1" customWidth="1"/>
    <col min="7" max="7" width="23" style="137" bestFit="1" customWidth="1"/>
    <col min="8" max="8" width="11.33203125" style="135" customWidth="1"/>
    <col min="9" max="9" width="12.88671875" style="135" customWidth="1"/>
    <col min="10" max="10" width="13.44140625" style="135" customWidth="1"/>
    <col min="11" max="11" width="15.6640625" style="135" customWidth="1"/>
    <col min="12" max="12" width="15.88671875" style="135" bestFit="1" customWidth="1"/>
    <col min="13" max="13" width="20.109375" style="135" customWidth="1"/>
    <col min="14" max="14" width="15.88671875" style="135" bestFit="1" customWidth="1"/>
    <col min="15" max="15" width="13.6640625" style="135" customWidth="1"/>
    <col min="16" max="16" width="15.88671875" style="135" bestFit="1" customWidth="1"/>
    <col min="17" max="17" width="3.109375" style="135" customWidth="1"/>
    <col min="18" max="18" width="16.6640625" style="135" customWidth="1"/>
    <col min="19" max="19" width="15.88671875" style="135" bestFit="1" customWidth="1"/>
    <col min="20" max="20" width="3.44140625" style="141" customWidth="1"/>
    <col min="21" max="21" width="14" style="135" bestFit="1" customWidth="1"/>
    <col min="22" max="22" width="14.33203125" style="135" bestFit="1" customWidth="1"/>
    <col min="23" max="23" width="14" style="135" bestFit="1" customWidth="1"/>
    <col min="24" max="24" width="14.33203125" style="135" customWidth="1"/>
    <col min="25" max="16384" width="9.109375" style="135"/>
  </cols>
  <sheetData>
    <row r="1" spans="1:25" ht="15.75" customHeight="1" x14ac:dyDescent="0.3">
      <c r="A1" s="132" t="s">
        <v>127</v>
      </c>
    </row>
    <row r="2" spans="1:25" ht="15.75" customHeight="1" x14ac:dyDescent="0.3">
      <c r="A2" s="138" t="str">
        <f>'#4090 SLAM MS'!A2</f>
        <v>Federal Grant Allocations/Reimbursements as of: 03/31/2024</v>
      </c>
      <c r="B2" s="199"/>
      <c r="N2" s="140"/>
      <c r="O2" s="140"/>
      <c r="Q2" s="141"/>
      <c r="R2" s="141"/>
      <c r="S2" s="141"/>
    </row>
    <row r="3" spans="1:25" ht="15.75" customHeight="1" x14ac:dyDescent="0.3">
      <c r="A3" s="142" t="s">
        <v>126</v>
      </c>
      <c r="B3" s="132"/>
      <c r="D3" s="132"/>
      <c r="E3" s="132"/>
      <c r="F3" s="132"/>
      <c r="Q3" s="141"/>
      <c r="R3" s="141"/>
      <c r="S3" s="141"/>
      <c r="U3" s="136"/>
      <c r="V3" s="143"/>
    </row>
    <row r="4" spans="1:25" ht="15.75" customHeight="1" x14ac:dyDescent="0.3">
      <c r="A4" s="132" t="s">
        <v>143</v>
      </c>
      <c r="N4" s="145"/>
      <c r="O4" s="145"/>
      <c r="P4" s="145"/>
      <c r="Q4" s="146"/>
      <c r="R4" s="141"/>
      <c r="S4" s="141"/>
      <c r="T4" s="146"/>
      <c r="U4" s="594" t="s">
        <v>263</v>
      </c>
      <c r="V4" s="594"/>
      <c r="W4" s="594"/>
      <c r="X4" s="147"/>
    </row>
    <row r="5" spans="1:25" ht="15" thickBot="1" x14ac:dyDescent="0.35">
      <c r="H5" s="148"/>
      <c r="I5" s="148"/>
      <c r="N5" s="145"/>
      <c r="O5" s="145"/>
      <c r="P5" s="145"/>
      <c r="Q5" s="146"/>
      <c r="R5" s="150"/>
      <c r="S5" s="150"/>
      <c r="T5" s="146"/>
      <c r="U5" s="597"/>
      <c r="V5" s="597"/>
      <c r="W5" s="597"/>
      <c r="X5" s="151"/>
    </row>
    <row r="6" spans="1:25" s="202" customFormat="1" ht="85.5" customHeight="1"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145"/>
      <c r="R6" s="154" t="s">
        <v>264</v>
      </c>
      <c r="S6" s="155" t="s">
        <v>265</v>
      </c>
      <c r="T6" s="200"/>
      <c r="U6" s="345" t="s">
        <v>223</v>
      </c>
      <c r="V6" s="346" t="s">
        <v>251</v>
      </c>
      <c r="W6" s="347" t="s">
        <v>252</v>
      </c>
      <c r="X6" s="159" t="str">
        <f>'#4090 SLAM MS'!X6</f>
        <v>Available Budget as of 03/31/2024</v>
      </c>
    </row>
    <row r="7" spans="1:25" ht="15.75" customHeight="1" x14ac:dyDescent="0.3">
      <c r="A7" s="137">
        <v>4201</v>
      </c>
      <c r="B7" s="135" t="s">
        <v>243</v>
      </c>
      <c r="C7" s="371" t="s">
        <v>95</v>
      </c>
      <c r="D7" s="182" t="s">
        <v>273</v>
      </c>
      <c r="E7" s="182" t="s">
        <v>266</v>
      </c>
      <c r="F7" s="135" t="s">
        <v>267</v>
      </c>
      <c r="G7" s="137" t="s">
        <v>7</v>
      </c>
      <c r="H7" s="296">
        <v>2.3E-2</v>
      </c>
      <c r="I7" s="296">
        <v>0.1265</v>
      </c>
      <c r="J7" s="169">
        <v>45473</v>
      </c>
      <c r="K7" s="169">
        <v>45474</v>
      </c>
      <c r="L7" s="169">
        <v>45108</v>
      </c>
      <c r="M7" s="137" t="s">
        <v>268</v>
      </c>
      <c r="N7" s="375">
        <v>236013.75</v>
      </c>
      <c r="O7" s="504">
        <v>0</v>
      </c>
      <c r="P7" s="377">
        <f>N7+O7</f>
        <v>236013.75</v>
      </c>
      <c r="Q7" s="175"/>
      <c r="R7" s="375"/>
      <c r="S7" s="377">
        <f>P7-R7</f>
        <v>236013.75</v>
      </c>
      <c r="T7" s="175"/>
      <c r="U7" s="375">
        <v>49444.32</v>
      </c>
      <c r="V7" s="376">
        <v>0</v>
      </c>
      <c r="W7" s="474">
        <f>U7+V7</f>
        <v>49444.32</v>
      </c>
      <c r="X7" s="465">
        <f>S7-W7</f>
        <v>186569.43</v>
      </c>
    </row>
    <row r="8" spans="1:25" ht="15.75" customHeight="1" x14ac:dyDescent="0.3">
      <c r="A8" s="160">
        <v>4228</v>
      </c>
      <c r="B8" s="135" t="s">
        <v>353</v>
      </c>
      <c r="C8" s="563" t="s">
        <v>354</v>
      </c>
      <c r="D8" s="137" t="s">
        <v>355</v>
      </c>
      <c r="E8" s="137" t="s">
        <v>342</v>
      </c>
      <c r="F8" s="568" t="s">
        <v>356</v>
      </c>
      <c r="G8" s="235" t="s">
        <v>7</v>
      </c>
      <c r="H8" s="296">
        <v>2.3E-2</v>
      </c>
      <c r="I8" s="296">
        <v>0.1265</v>
      </c>
      <c r="J8" s="169">
        <v>45565</v>
      </c>
      <c r="K8" s="169">
        <v>45566</v>
      </c>
      <c r="L8" s="169">
        <v>45314</v>
      </c>
      <c r="M8" s="137" t="s">
        <v>357</v>
      </c>
      <c r="N8" s="378">
        <v>31524.12</v>
      </c>
      <c r="O8" s="505"/>
      <c r="P8" s="365">
        <f>N8+O8</f>
        <v>31524.12</v>
      </c>
      <c r="Q8" s="175"/>
      <c r="R8" s="508"/>
      <c r="S8" s="365">
        <f>P8-R8</f>
        <v>31524.12</v>
      </c>
      <c r="T8" s="175"/>
      <c r="U8" s="508"/>
      <c r="V8" s="364"/>
      <c r="W8" s="452"/>
      <c r="X8" s="428">
        <f>S8-W8</f>
        <v>31524.12</v>
      </c>
    </row>
    <row r="9" spans="1:25" ht="15.75" customHeight="1" x14ac:dyDescent="0.3">
      <c r="A9" s="137" t="s">
        <v>292</v>
      </c>
      <c r="B9" s="135" t="s">
        <v>358</v>
      </c>
      <c r="C9" s="371" t="s">
        <v>293</v>
      </c>
      <c r="D9" s="182" t="s">
        <v>294</v>
      </c>
      <c r="E9" s="182" t="s">
        <v>295</v>
      </c>
      <c r="F9" s="135" t="s">
        <v>296</v>
      </c>
      <c r="G9" s="137" t="s">
        <v>7</v>
      </c>
      <c r="H9" s="296">
        <v>0.05</v>
      </c>
      <c r="I9" s="296">
        <v>0.1265</v>
      </c>
      <c r="J9" s="169">
        <v>45199</v>
      </c>
      <c r="K9" s="169">
        <v>45199</v>
      </c>
      <c r="L9" s="169">
        <v>44378</v>
      </c>
      <c r="M9" s="137" t="s">
        <v>180</v>
      </c>
      <c r="N9" s="378">
        <v>3116.33</v>
      </c>
      <c r="O9" s="505"/>
      <c r="P9" s="365">
        <v>3116.33</v>
      </c>
      <c r="Q9" s="175"/>
      <c r="R9" s="508"/>
      <c r="S9" s="365">
        <v>3116.33</v>
      </c>
      <c r="T9" s="175"/>
      <c r="U9" s="378">
        <v>3116.33</v>
      </c>
      <c r="V9" s="364"/>
      <c r="W9" s="452">
        <v>3116.33</v>
      </c>
      <c r="X9" s="428"/>
      <c r="Y9" s="135" t="s">
        <v>326</v>
      </c>
    </row>
    <row r="10" spans="1:25" ht="15.75" customHeight="1" x14ac:dyDescent="0.3">
      <c r="A10" s="137">
        <v>4426</v>
      </c>
      <c r="B10" s="135" t="s">
        <v>240</v>
      </c>
      <c r="C10" s="289" t="s">
        <v>232</v>
      </c>
      <c r="D10" s="137" t="s">
        <v>175</v>
      </c>
      <c r="E10" s="137" t="s">
        <v>217</v>
      </c>
      <c r="F10" s="135" t="s">
        <v>176</v>
      </c>
      <c r="G10" s="137" t="s">
        <v>7</v>
      </c>
      <c r="H10" s="296">
        <v>0.05</v>
      </c>
      <c r="I10" s="296">
        <v>0.1265</v>
      </c>
      <c r="J10" s="169">
        <v>45199</v>
      </c>
      <c r="K10" s="169">
        <v>45199</v>
      </c>
      <c r="L10" s="169">
        <v>44201</v>
      </c>
      <c r="M10" s="137" t="s">
        <v>178</v>
      </c>
      <c r="N10" s="363">
        <v>22764.36</v>
      </c>
      <c r="O10" s="364">
        <v>0</v>
      </c>
      <c r="P10" s="365">
        <f t="shared" ref="P10:P22" si="0">N10+O10</f>
        <v>22764.36</v>
      </c>
      <c r="Q10" s="130"/>
      <c r="R10" s="378">
        <v>16930.060000000001</v>
      </c>
      <c r="S10" s="365">
        <f t="shared" ref="S10:S22" si="1">P10-R10</f>
        <v>5834.2999999999993</v>
      </c>
      <c r="T10" s="175"/>
      <c r="U10" s="378">
        <v>0</v>
      </c>
      <c r="V10" s="364">
        <v>0</v>
      </c>
      <c r="W10" s="452">
        <f t="shared" ref="W10:W22" si="2">U10+V10</f>
        <v>0</v>
      </c>
      <c r="X10" s="428">
        <v>0</v>
      </c>
      <c r="Y10" s="135" t="s">
        <v>326</v>
      </c>
    </row>
    <row r="11" spans="1:25" ht="15.75" customHeight="1" x14ac:dyDescent="0.3">
      <c r="A11" s="137">
        <v>4427</v>
      </c>
      <c r="B11" s="135" t="s">
        <v>181</v>
      </c>
      <c r="C11" s="289" t="s">
        <v>232</v>
      </c>
      <c r="D11" s="137" t="s">
        <v>175</v>
      </c>
      <c r="E11" s="137" t="s">
        <v>216</v>
      </c>
      <c r="F11" s="135" t="s">
        <v>183</v>
      </c>
      <c r="G11" s="137" t="s">
        <v>7</v>
      </c>
      <c r="H11" s="296">
        <v>0.05</v>
      </c>
      <c r="I11" s="296">
        <v>0.1265</v>
      </c>
      <c r="J11" s="169">
        <v>45199</v>
      </c>
      <c r="K11" s="169">
        <v>45199</v>
      </c>
      <c r="L11" s="169">
        <v>44201</v>
      </c>
      <c r="M11" s="137" t="s">
        <v>179</v>
      </c>
      <c r="N11" s="363">
        <v>15731.43</v>
      </c>
      <c r="O11" s="364">
        <v>0</v>
      </c>
      <c r="P11" s="365">
        <f t="shared" si="0"/>
        <v>15731.43</v>
      </c>
      <c r="Q11" s="130"/>
      <c r="R11" s="378">
        <v>13300</v>
      </c>
      <c r="S11" s="365">
        <f t="shared" si="1"/>
        <v>2431.4300000000003</v>
      </c>
      <c r="T11" s="175"/>
      <c r="U11" s="378">
        <v>2431.4299999999998</v>
      </c>
      <c r="V11" s="364">
        <v>0</v>
      </c>
      <c r="W11" s="452">
        <f t="shared" si="2"/>
        <v>2431.4299999999998</v>
      </c>
      <c r="X11" s="428">
        <f t="shared" ref="X11:X21" si="3">S11-W11</f>
        <v>0</v>
      </c>
      <c r="Y11" s="135" t="s">
        <v>326</v>
      </c>
    </row>
    <row r="12" spans="1:25" ht="15.75" customHeight="1" x14ac:dyDescent="0.3">
      <c r="A12" s="137">
        <v>4428</v>
      </c>
      <c r="B12" s="135" t="s">
        <v>191</v>
      </c>
      <c r="C12" s="289" t="s">
        <v>232</v>
      </c>
      <c r="D12" s="137" t="s">
        <v>175</v>
      </c>
      <c r="E12" s="137" t="s">
        <v>210</v>
      </c>
      <c r="F12" s="135" t="s">
        <v>192</v>
      </c>
      <c r="G12" s="137" t="s">
        <v>7</v>
      </c>
      <c r="H12" s="296">
        <v>0.05</v>
      </c>
      <c r="I12" s="296">
        <v>0.1265</v>
      </c>
      <c r="J12" s="169">
        <v>45199</v>
      </c>
      <c r="K12" s="169">
        <v>45199</v>
      </c>
      <c r="L12" s="169">
        <v>44201</v>
      </c>
      <c r="M12" s="137" t="s">
        <v>201</v>
      </c>
      <c r="N12" s="363">
        <v>15498</v>
      </c>
      <c r="O12" s="364">
        <v>0</v>
      </c>
      <c r="P12" s="365">
        <f t="shared" si="0"/>
        <v>15498</v>
      </c>
      <c r="Q12" s="130"/>
      <c r="R12" s="378">
        <v>13415</v>
      </c>
      <c r="S12" s="365">
        <f t="shared" si="1"/>
        <v>2083</v>
      </c>
      <c r="T12" s="175"/>
      <c r="U12" s="378">
        <v>2083</v>
      </c>
      <c r="V12" s="364">
        <v>0</v>
      </c>
      <c r="W12" s="452">
        <f t="shared" si="2"/>
        <v>2083</v>
      </c>
      <c r="X12" s="428">
        <f t="shared" si="3"/>
        <v>0</v>
      </c>
      <c r="Y12" s="147" t="s">
        <v>326</v>
      </c>
    </row>
    <row r="13" spans="1:25" ht="15.75" customHeight="1" x14ac:dyDescent="0.3">
      <c r="A13" s="137">
        <v>4429</v>
      </c>
      <c r="B13" s="135" t="s">
        <v>189</v>
      </c>
      <c r="C13" s="289" t="s">
        <v>232</v>
      </c>
      <c r="D13" s="137" t="s">
        <v>175</v>
      </c>
      <c r="E13" s="137" t="s">
        <v>215</v>
      </c>
      <c r="F13" s="135" t="s">
        <v>190</v>
      </c>
      <c r="G13" s="137" t="s">
        <v>7</v>
      </c>
      <c r="H13" s="296">
        <v>0.05</v>
      </c>
      <c r="I13" s="296">
        <v>0.1265</v>
      </c>
      <c r="J13" s="169">
        <v>45199</v>
      </c>
      <c r="K13" s="169">
        <v>45199</v>
      </c>
      <c r="L13" s="169">
        <v>44201</v>
      </c>
      <c r="M13" s="137" t="s">
        <v>200</v>
      </c>
      <c r="N13" s="363">
        <v>1268.47</v>
      </c>
      <c r="O13" s="364">
        <v>0</v>
      </c>
      <c r="P13" s="365">
        <f t="shared" si="0"/>
        <v>1268.47</v>
      </c>
      <c r="Q13" s="130"/>
      <c r="R13" s="378">
        <v>0</v>
      </c>
      <c r="S13" s="365">
        <f t="shared" si="1"/>
        <v>1268.47</v>
      </c>
      <c r="T13" s="175"/>
      <c r="U13" s="378">
        <v>0</v>
      </c>
      <c r="V13" s="364">
        <v>0</v>
      </c>
      <c r="W13" s="452">
        <f t="shared" si="2"/>
        <v>0</v>
      </c>
      <c r="X13" s="428">
        <v>0</v>
      </c>
      <c r="Y13" s="147" t="s">
        <v>326</v>
      </c>
    </row>
    <row r="14" spans="1:25" ht="15.75" customHeight="1" x14ac:dyDescent="0.3">
      <c r="A14" s="137">
        <v>4450</v>
      </c>
      <c r="B14" s="135" t="s">
        <v>202</v>
      </c>
      <c r="C14" s="289" t="s">
        <v>185</v>
      </c>
      <c r="D14" s="137" t="s">
        <v>186</v>
      </c>
      <c r="E14" s="287" t="s">
        <v>214</v>
      </c>
      <c r="F14" s="135" t="s">
        <v>203</v>
      </c>
      <c r="G14" s="137" t="s">
        <v>7</v>
      </c>
      <c r="H14" s="296">
        <v>0.05</v>
      </c>
      <c r="I14" s="296">
        <v>0.1265</v>
      </c>
      <c r="J14" s="169">
        <v>45565</v>
      </c>
      <c r="K14" s="169">
        <v>45565</v>
      </c>
      <c r="L14" s="169">
        <v>44279</v>
      </c>
      <c r="M14" s="137" t="s">
        <v>204</v>
      </c>
      <c r="N14" s="363">
        <v>11554.09</v>
      </c>
      <c r="O14" s="364">
        <v>0</v>
      </c>
      <c r="P14" s="365">
        <f t="shared" si="0"/>
        <v>11554.09</v>
      </c>
      <c r="Q14" s="130"/>
      <c r="R14" s="378">
        <v>0</v>
      </c>
      <c r="S14" s="365">
        <f t="shared" si="1"/>
        <v>11554.09</v>
      </c>
      <c r="T14" s="175"/>
      <c r="U14" s="378">
        <v>0</v>
      </c>
      <c r="V14" s="364">
        <v>0</v>
      </c>
      <c r="W14" s="452">
        <f t="shared" si="2"/>
        <v>0</v>
      </c>
      <c r="X14" s="428">
        <f t="shared" si="3"/>
        <v>11554.09</v>
      </c>
    </row>
    <row r="15" spans="1:25" ht="15.75" customHeight="1" x14ac:dyDescent="0.3">
      <c r="A15" s="137">
        <v>4452</v>
      </c>
      <c r="B15" s="135" t="s">
        <v>297</v>
      </c>
      <c r="C15" s="529" t="s">
        <v>185</v>
      </c>
      <c r="D15" s="137" t="s">
        <v>186</v>
      </c>
      <c r="E15" s="287" t="s">
        <v>275</v>
      </c>
      <c r="F15" s="135" t="s">
        <v>276</v>
      </c>
      <c r="G15" s="137" t="s">
        <v>7</v>
      </c>
      <c r="H15" s="296">
        <v>0.05</v>
      </c>
      <c r="I15" s="296">
        <v>0.1265</v>
      </c>
      <c r="J15" s="169">
        <v>45565</v>
      </c>
      <c r="K15" s="169">
        <v>45565</v>
      </c>
      <c r="L15" s="169">
        <v>44279</v>
      </c>
      <c r="M15" s="137" t="s">
        <v>188</v>
      </c>
      <c r="N15" s="363">
        <v>134731.29999999999</v>
      </c>
      <c r="O15" s="364">
        <v>21.1</v>
      </c>
      <c r="P15" s="365">
        <f t="shared" si="0"/>
        <v>134752.4</v>
      </c>
      <c r="Q15" s="527"/>
      <c r="R15" s="378"/>
      <c r="S15" s="365">
        <f t="shared" si="1"/>
        <v>134752.4</v>
      </c>
      <c r="T15" s="175"/>
      <c r="U15" s="378">
        <v>0</v>
      </c>
      <c r="V15" s="364">
        <v>0</v>
      </c>
      <c r="W15" s="452">
        <f t="shared" si="2"/>
        <v>0</v>
      </c>
      <c r="X15" s="428">
        <f t="shared" si="3"/>
        <v>134752.4</v>
      </c>
    </row>
    <row r="16" spans="1:25" ht="15.75" customHeight="1" x14ac:dyDescent="0.3">
      <c r="A16" s="137">
        <v>4454</v>
      </c>
      <c r="B16" s="135" t="s">
        <v>298</v>
      </c>
      <c r="C16" s="529" t="s">
        <v>185</v>
      </c>
      <c r="D16" s="137" t="s">
        <v>186</v>
      </c>
      <c r="E16" s="287" t="s">
        <v>277</v>
      </c>
      <c r="F16" s="135" t="s">
        <v>290</v>
      </c>
      <c r="G16" s="137" t="s">
        <v>7</v>
      </c>
      <c r="H16" s="296">
        <v>0.05</v>
      </c>
      <c r="I16" s="296">
        <v>0.1265</v>
      </c>
      <c r="J16" s="169">
        <v>45565</v>
      </c>
      <c r="K16" s="169">
        <v>45565</v>
      </c>
      <c r="L16" s="169">
        <v>44279</v>
      </c>
      <c r="M16" s="137" t="s">
        <v>244</v>
      </c>
      <c r="N16" s="363">
        <v>8463.68</v>
      </c>
      <c r="O16" s="364">
        <v>155.94</v>
      </c>
      <c r="P16" s="365">
        <f t="shared" si="0"/>
        <v>8619.6200000000008</v>
      </c>
      <c r="Q16" s="527"/>
      <c r="R16" s="378"/>
      <c r="S16" s="365">
        <f t="shared" si="1"/>
        <v>8619.6200000000008</v>
      </c>
      <c r="T16" s="175"/>
      <c r="U16" s="378">
        <v>0</v>
      </c>
      <c r="V16" s="364">
        <v>0</v>
      </c>
      <c r="W16" s="452">
        <f t="shared" si="2"/>
        <v>0</v>
      </c>
      <c r="X16" s="428">
        <f t="shared" si="3"/>
        <v>8619.6200000000008</v>
      </c>
    </row>
    <row r="17" spans="1:25" ht="15.75" customHeight="1" x14ac:dyDescent="0.3">
      <c r="A17" s="137">
        <v>4457</v>
      </c>
      <c r="B17" s="135" t="s">
        <v>299</v>
      </c>
      <c r="C17" s="529" t="s">
        <v>185</v>
      </c>
      <c r="D17" s="137" t="s">
        <v>186</v>
      </c>
      <c r="E17" s="287" t="s">
        <v>279</v>
      </c>
      <c r="F17" s="135" t="s">
        <v>278</v>
      </c>
      <c r="G17" s="137" t="s">
        <v>7</v>
      </c>
      <c r="H17" s="296">
        <v>0.05</v>
      </c>
      <c r="I17" s="296">
        <v>0.1265</v>
      </c>
      <c r="J17" s="169">
        <v>45565</v>
      </c>
      <c r="K17" s="169">
        <v>45565</v>
      </c>
      <c r="L17" s="169">
        <v>44279</v>
      </c>
      <c r="M17" s="137" t="s">
        <v>280</v>
      </c>
      <c r="N17" s="363">
        <v>4028.47</v>
      </c>
      <c r="O17" s="364"/>
      <c r="P17" s="365">
        <f t="shared" si="0"/>
        <v>4028.47</v>
      </c>
      <c r="Q17" s="527"/>
      <c r="R17" s="378"/>
      <c r="S17" s="365">
        <f t="shared" si="1"/>
        <v>4028.47</v>
      </c>
      <c r="T17" s="175"/>
      <c r="U17" s="378">
        <v>0</v>
      </c>
      <c r="V17" s="364">
        <v>0</v>
      </c>
      <c r="W17" s="452">
        <f t="shared" si="2"/>
        <v>0</v>
      </c>
      <c r="X17" s="428">
        <f t="shared" si="3"/>
        <v>4028.47</v>
      </c>
    </row>
    <row r="18" spans="1:25" ht="15.75" customHeight="1" x14ac:dyDescent="0.3">
      <c r="A18" s="137">
        <v>4459</v>
      </c>
      <c r="B18" s="135" t="s">
        <v>212</v>
      </c>
      <c r="C18" s="529" t="s">
        <v>185</v>
      </c>
      <c r="D18" s="137" t="s">
        <v>186</v>
      </c>
      <c r="E18" s="287" t="s">
        <v>213</v>
      </c>
      <c r="F18" s="135" t="s">
        <v>187</v>
      </c>
      <c r="G18" s="137" t="s">
        <v>7</v>
      </c>
      <c r="H18" s="296">
        <v>0.05</v>
      </c>
      <c r="I18" s="296">
        <v>0.1265</v>
      </c>
      <c r="J18" s="169">
        <v>45565</v>
      </c>
      <c r="K18" s="169">
        <v>45565</v>
      </c>
      <c r="L18" s="169">
        <v>44279</v>
      </c>
      <c r="M18" s="137" t="s">
        <v>188</v>
      </c>
      <c r="N18" s="363">
        <v>538925.18999999994</v>
      </c>
      <c r="O18" s="364">
        <v>84.43</v>
      </c>
      <c r="P18" s="365">
        <f t="shared" si="0"/>
        <v>539009.62</v>
      </c>
      <c r="Q18" s="527"/>
      <c r="R18" s="378"/>
      <c r="S18" s="365">
        <f t="shared" si="1"/>
        <v>539009.62</v>
      </c>
      <c r="T18" s="175"/>
      <c r="U18" s="378">
        <v>539009.62</v>
      </c>
      <c r="V18" s="364">
        <v>0</v>
      </c>
      <c r="W18" s="452">
        <f t="shared" si="2"/>
        <v>539009.62</v>
      </c>
      <c r="X18" s="428">
        <f t="shared" si="3"/>
        <v>0</v>
      </c>
    </row>
    <row r="19" spans="1:25" ht="15.75" customHeight="1" x14ac:dyDescent="0.3">
      <c r="A19" s="137">
        <v>4461</v>
      </c>
      <c r="B19" s="135" t="s">
        <v>300</v>
      </c>
      <c r="C19" s="529" t="s">
        <v>185</v>
      </c>
      <c r="D19" s="137" t="s">
        <v>186</v>
      </c>
      <c r="E19" s="287" t="s">
        <v>281</v>
      </c>
      <c r="F19" s="135" t="s">
        <v>282</v>
      </c>
      <c r="G19" s="137" t="s">
        <v>7</v>
      </c>
      <c r="H19" s="296">
        <v>0.05</v>
      </c>
      <c r="I19" s="296">
        <v>0.1265</v>
      </c>
      <c r="J19" s="169">
        <v>45565</v>
      </c>
      <c r="K19" s="169">
        <v>45565</v>
      </c>
      <c r="L19" s="169">
        <v>44279</v>
      </c>
      <c r="M19" s="137" t="s">
        <v>283</v>
      </c>
      <c r="N19" s="363">
        <v>4511.1499999999996</v>
      </c>
      <c r="O19" s="364"/>
      <c r="P19" s="365">
        <f t="shared" si="0"/>
        <v>4511.1499999999996</v>
      </c>
      <c r="Q19" s="527"/>
      <c r="R19" s="378"/>
      <c r="S19" s="365">
        <f t="shared" si="1"/>
        <v>4511.1499999999996</v>
      </c>
      <c r="T19" s="175"/>
      <c r="U19" s="378">
        <v>0</v>
      </c>
      <c r="V19" s="364">
        <v>0</v>
      </c>
      <c r="W19" s="452">
        <f t="shared" si="2"/>
        <v>0</v>
      </c>
      <c r="X19" s="428">
        <f t="shared" si="3"/>
        <v>4511.1499999999996</v>
      </c>
    </row>
    <row r="20" spans="1:25" ht="15.75" customHeight="1" x14ac:dyDescent="0.3">
      <c r="A20" s="137">
        <v>4462</v>
      </c>
      <c r="B20" s="135" t="s">
        <v>321</v>
      </c>
      <c r="C20" s="529" t="s">
        <v>185</v>
      </c>
      <c r="D20" s="137" t="s">
        <v>186</v>
      </c>
      <c r="E20" s="287" t="s">
        <v>284</v>
      </c>
      <c r="F20" s="135" t="s">
        <v>285</v>
      </c>
      <c r="G20" s="137" t="s">
        <v>7</v>
      </c>
      <c r="H20" s="296">
        <v>0.05</v>
      </c>
      <c r="I20" s="296">
        <v>0.1265</v>
      </c>
      <c r="J20" s="169">
        <v>45565</v>
      </c>
      <c r="K20" s="169">
        <v>45565</v>
      </c>
      <c r="L20" s="169">
        <v>44279</v>
      </c>
      <c r="M20" s="137" t="s">
        <v>286</v>
      </c>
      <c r="N20" s="363">
        <v>6671.92</v>
      </c>
      <c r="O20" s="364"/>
      <c r="P20" s="365">
        <f t="shared" si="0"/>
        <v>6671.92</v>
      </c>
      <c r="Q20" s="527"/>
      <c r="R20" s="378"/>
      <c r="S20" s="365">
        <f t="shared" si="1"/>
        <v>6671.92</v>
      </c>
      <c r="T20" s="175"/>
      <c r="U20" s="378">
        <v>0</v>
      </c>
      <c r="V20" s="364">
        <v>0</v>
      </c>
      <c r="W20" s="452">
        <f t="shared" si="2"/>
        <v>0</v>
      </c>
      <c r="X20" s="428">
        <f t="shared" si="3"/>
        <v>6671.92</v>
      </c>
    </row>
    <row r="21" spans="1:25" ht="15.75" customHeight="1" x14ac:dyDescent="0.3">
      <c r="A21" s="137">
        <v>4463</v>
      </c>
      <c r="B21" s="135" t="s">
        <v>302</v>
      </c>
      <c r="C21" s="529" t="s">
        <v>185</v>
      </c>
      <c r="D21" s="137" t="s">
        <v>186</v>
      </c>
      <c r="E21" s="287" t="s">
        <v>287</v>
      </c>
      <c r="F21" s="135" t="s">
        <v>288</v>
      </c>
      <c r="G21" s="137" t="s">
        <v>7</v>
      </c>
      <c r="H21" s="296">
        <v>0.05</v>
      </c>
      <c r="I21" s="296">
        <v>0.1265</v>
      </c>
      <c r="J21" s="169">
        <v>45565</v>
      </c>
      <c r="K21" s="169">
        <v>45565</v>
      </c>
      <c r="L21" s="169">
        <v>44279</v>
      </c>
      <c r="M21" s="137" t="s">
        <v>289</v>
      </c>
      <c r="N21" s="363">
        <v>22499.93</v>
      </c>
      <c r="O21" s="364"/>
      <c r="P21" s="365">
        <f t="shared" si="0"/>
        <v>22499.93</v>
      </c>
      <c r="Q21" s="527"/>
      <c r="R21" s="378"/>
      <c r="S21" s="365">
        <f t="shared" si="1"/>
        <v>22499.93</v>
      </c>
      <c r="T21" s="175"/>
      <c r="U21" s="378">
        <v>0</v>
      </c>
      <c r="V21" s="364">
        <v>0</v>
      </c>
      <c r="W21" s="452">
        <f t="shared" si="2"/>
        <v>0</v>
      </c>
      <c r="X21" s="428">
        <f t="shared" si="3"/>
        <v>22499.93</v>
      </c>
    </row>
    <row r="22" spans="1:25" ht="15.75" customHeight="1" x14ac:dyDescent="0.3">
      <c r="A22" s="137">
        <v>4464</v>
      </c>
      <c r="B22" s="135" t="s">
        <v>233</v>
      </c>
      <c r="C22" s="289" t="s">
        <v>235</v>
      </c>
      <c r="D22" s="137" t="s">
        <v>175</v>
      </c>
      <c r="E22" s="137" t="s">
        <v>225</v>
      </c>
      <c r="F22" s="135" t="s">
        <v>226</v>
      </c>
      <c r="G22" s="137" t="s">
        <v>7</v>
      </c>
      <c r="H22" s="296">
        <v>0.05</v>
      </c>
      <c r="I22" s="296">
        <v>0.1265</v>
      </c>
      <c r="J22" s="169">
        <v>45199</v>
      </c>
      <c r="K22" s="169">
        <v>45199</v>
      </c>
      <c r="L22" s="169">
        <v>44201</v>
      </c>
      <c r="M22" s="137" t="s">
        <v>234</v>
      </c>
      <c r="N22" s="379">
        <v>26113.68</v>
      </c>
      <c r="O22" s="380">
        <v>0</v>
      </c>
      <c r="P22" s="365">
        <f t="shared" si="0"/>
        <v>26113.68</v>
      </c>
      <c r="Q22" s="130"/>
      <c r="R22" s="409">
        <v>0</v>
      </c>
      <c r="S22" s="381">
        <f t="shared" si="1"/>
        <v>26113.68</v>
      </c>
      <c r="T22" s="175"/>
      <c r="U22" s="378">
        <v>23308.68</v>
      </c>
      <c r="V22" s="364">
        <v>0</v>
      </c>
      <c r="W22" s="452">
        <f t="shared" si="2"/>
        <v>23308.68</v>
      </c>
      <c r="X22" s="428">
        <v>0</v>
      </c>
      <c r="Y22" s="135" t="s">
        <v>326</v>
      </c>
    </row>
    <row r="23" spans="1:25" ht="15.75" customHeight="1" thickBot="1" x14ac:dyDescent="0.35">
      <c r="C23" s="235"/>
      <c r="D23" s="137"/>
      <c r="E23" s="137"/>
      <c r="J23" s="198"/>
      <c r="K23" s="198"/>
      <c r="L23" s="198" t="s">
        <v>91</v>
      </c>
      <c r="M23" s="172" t="s">
        <v>38</v>
      </c>
      <c r="N23" s="366">
        <f>SUM(N7:N22)</f>
        <v>1083415.8699999999</v>
      </c>
      <c r="O23" s="367">
        <f>SUM(O7:O22)</f>
        <v>261.47000000000003</v>
      </c>
      <c r="P23" s="368">
        <f>SUM(P7:P22)</f>
        <v>1083677.3399999999</v>
      </c>
      <c r="Q23" s="130" t="s">
        <v>91</v>
      </c>
      <c r="R23" s="366">
        <f>SUM(R7:R22)</f>
        <v>43645.06</v>
      </c>
      <c r="S23" s="368">
        <f>SUM(S7:S22)</f>
        <v>1040032.2800000001</v>
      </c>
      <c r="T23" s="130"/>
      <c r="U23" s="366">
        <f>SUM(U7:U22)</f>
        <v>619393.38</v>
      </c>
      <c r="V23" s="367">
        <f>SUM(V7:V22)</f>
        <v>0</v>
      </c>
      <c r="W23" s="454">
        <f>SUM(W7:W22)</f>
        <v>619393.38</v>
      </c>
      <c r="X23" s="457">
        <f>SUM(X7:X22)</f>
        <v>410731.12999999995</v>
      </c>
    </row>
    <row r="24" spans="1:25" ht="15.75" customHeight="1" thickTop="1" x14ac:dyDescent="0.3">
      <c r="C24" s="137"/>
      <c r="D24" s="137"/>
      <c r="E24" s="137"/>
      <c r="J24" s="198"/>
      <c r="K24" s="198"/>
      <c r="L24" s="198"/>
      <c r="M24" s="172"/>
      <c r="N24" s="171"/>
      <c r="O24" s="171"/>
      <c r="P24" s="171"/>
      <c r="Q24" s="171"/>
      <c r="R24" s="171"/>
      <c r="S24" s="171"/>
      <c r="T24" s="170"/>
    </row>
    <row r="25" spans="1:25" ht="15.75" customHeight="1" x14ac:dyDescent="0.3">
      <c r="B25" s="132" t="s">
        <v>111</v>
      </c>
      <c r="C25" s="182"/>
      <c r="D25" s="182"/>
      <c r="E25" s="182"/>
    </row>
    <row r="26" spans="1:25" ht="15.75" customHeight="1" x14ac:dyDescent="0.3">
      <c r="B26" s="596" t="s">
        <v>253</v>
      </c>
      <c r="C26" s="596"/>
      <c r="D26" s="596"/>
      <c r="E26" s="596"/>
      <c r="F26" s="596"/>
      <c r="G26" s="596"/>
    </row>
    <row r="27" spans="1:25" ht="15.75" customHeight="1" x14ac:dyDescent="0.3">
      <c r="C27" s="182"/>
      <c r="D27" s="182"/>
      <c r="E27" s="182"/>
      <c r="R27" s="130"/>
      <c r="S27" s="130"/>
      <c r="T27" s="175"/>
    </row>
    <row r="28" spans="1:25" ht="15.75" customHeight="1" x14ac:dyDescent="0.3">
      <c r="B28" s="596" t="s">
        <v>115</v>
      </c>
      <c r="C28" s="596"/>
      <c r="D28" s="596"/>
      <c r="E28" s="596"/>
      <c r="F28" s="596"/>
      <c r="G28" s="596"/>
      <c r="R28" s="130"/>
      <c r="S28" s="130"/>
      <c r="T28" s="175"/>
    </row>
    <row r="29" spans="1:25" ht="15.75" customHeight="1" x14ac:dyDescent="0.3">
      <c r="B29" s="176"/>
      <c r="C29" s="176"/>
      <c r="D29" s="176"/>
      <c r="E29" s="176"/>
      <c r="F29" s="176"/>
      <c r="G29" s="177"/>
      <c r="R29" s="130"/>
      <c r="S29" s="130"/>
      <c r="T29" s="175"/>
    </row>
    <row r="30" spans="1:25" ht="15.75" customHeight="1" x14ac:dyDescent="0.3">
      <c r="B30" s="596" t="s">
        <v>136</v>
      </c>
      <c r="C30" s="596"/>
      <c r="D30" s="596"/>
      <c r="E30" s="596"/>
      <c r="F30" s="596"/>
      <c r="G30" s="596"/>
      <c r="R30" s="130"/>
      <c r="S30" s="130"/>
      <c r="T30" s="175"/>
    </row>
    <row r="31" spans="1:25" ht="15.75" customHeight="1" x14ac:dyDescent="0.3">
      <c r="B31" s="609" t="s">
        <v>135</v>
      </c>
      <c r="C31" s="596"/>
      <c r="D31" s="596"/>
      <c r="E31" s="596"/>
      <c r="F31" s="596"/>
      <c r="G31" s="596"/>
      <c r="R31" s="130"/>
      <c r="S31" s="130"/>
      <c r="T31" s="175"/>
    </row>
    <row r="32" spans="1:25" ht="15.75" customHeight="1" x14ac:dyDescent="0.3">
      <c r="B32" s="176"/>
      <c r="C32" s="176"/>
      <c r="D32" s="176"/>
      <c r="E32" s="176"/>
      <c r="F32" s="176"/>
      <c r="R32" s="130"/>
      <c r="S32" s="130"/>
      <c r="T32" s="175"/>
    </row>
    <row r="33" spans="2:20" ht="15.75" customHeight="1" x14ac:dyDescent="0.3">
      <c r="B33" s="131" t="s">
        <v>98</v>
      </c>
      <c r="C33" s="180" t="s">
        <v>101</v>
      </c>
      <c r="D33" s="180" t="s">
        <v>102</v>
      </c>
      <c r="E33" s="180"/>
      <c r="F33" s="176"/>
      <c r="R33" s="130"/>
      <c r="S33" s="130"/>
      <c r="T33" s="175"/>
    </row>
    <row r="34" spans="2:20" ht="15.75" customHeight="1" x14ac:dyDescent="0.3">
      <c r="B34" s="135" t="s">
        <v>99</v>
      </c>
      <c r="C34" s="182" t="s">
        <v>207</v>
      </c>
      <c r="D34" s="182" t="s">
        <v>105</v>
      </c>
      <c r="E34" s="182"/>
      <c r="F34" s="176"/>
      <c r="R34" s="130"/>
      <c r="S34" s="130"/>
      <c r="T34" s="175"/>
    </row>
    <row r="35" spans="2:20" ht="15.75" customHeight="1" x14ac:dyDescent="0.3">
      <c r="B35" s="135" t="s">
        <v>237</v>
      </c>
      <c r="C35" s="182" t="s">
        <v>205</v>
      </c>
      <c r="D35" s="182" t="s">
        <v>206</v>
      </c>
      <c r="E35" s="182"/>
      <c r="R35" s="130"/>
      <c r="S35" s="130"/>
      <c r="T35" s="175"/>
    </row>
    <row r="36" spans="2:20" ht="15.75" customHeight="1" x14ac:dyDescent="0.3">
      <c r="B36" s="135" t="s">
        <v>238</v>
      </c>
      <c r="C36" s="182" t="s">
        <v>205</v>
      </c>
      <c r="D36" s="182" t="s">
        <v>206</v>
      </c>
      <c r="E36" s="182"/>
    </row>
    <row r="37" spans="2:20" ht="15.75" customHeight="1" x14ac:dyDescent="0.3">
      <c r="C37" s="182"/>
      <c r="D37" s="182"/>
      <c r="E37" s="182"/>
    </row>
    <row r="38" spans="2:20" ht="15.75" customHeight="1" x14ac:dyDescent="0.3">
      <c r="B38" s="592" t="s">
        <v>269</v>
      </c>
      <c r="C38" s="592"/>
      <c r="D38" s="592"/>
      <c r="E38" s="592"/>
      <c r="F38" s="592"/>
      <c r="G38" s="592"/>
      <c r="H38" s="592"/>
      <c r="I38" s="592"/>
    </row>
    <row r="39" spans="2:20" ht="15.75" customHeight="1" x14ac:dyDescent="0.3">
      <c r="B39" s="128" t="s">
        <v>270</v>
      </c>
      <c r="C39" s="182"/>
      <c r="D39" s="182"/>
      <c r="E39" s="182"/>
    </row>
    <row r="40" spans="2:20" ht="15.75" customHeight="1" x14ac:dyDescent="0.3">
      <c r="B40" s="219"/>
      <c r="C40" s="216"/>
      <c r="D40" s="216"/>
      <c r="E40" s="216"/>
      <c r="F40" s="192"/>
      <c r="G40" s="216"/>
      <c r="H40" s="192"/>
      <c r="I40" s="192"/>
      <c r="J40" s="192"/>
      <c r="K40" s="192"/>
      <c r="L40" s="192"/>
      <c r="M40" s="192"/>
      <c r="N40" s="192"/>
      <c r="O40" s="192"/>
      <c r="P40" s="192"/>
      <c r="Q40" s="192"/>
      <c r="R40" s="192"/>
      <c r="S40" s="192"/>
    </row>
    <row r="41" spans="2:20" ht="15.75" customHeight="1" x14ac:dyDescent="0.3">
      <c r="C41" s="137"/>
      <c r="D41" s="137"/>
      <c r="E41" s="137"/>
      <c r="R41" s="300" t="s">
        <v>256</v>
      </c>
      <c r="S41" s="301"/>
      <c r="T41" s="197"/>
    </row>
    <row r="42" spans="2:20" ht="15.75" customHeight="1" x14ac:dyDescent="0.3">
      <c r="B42" s="188" t="s">
        <v>255</v>
      </c>
      <c r="C42" s="190" t="s">
        <v>2</v>
      </c>
      <c r="D42" s="190"/>
      <c r="E42" s="190"/>
      <c r="F42" s="190" t="s">
        <v>34</v>
      </c>
      <c r="G42" s="190" t="s">
        <v>35</v>
      </c>
      <c r="H42" s="190"/>
      <c r="I42" s="190"/>
      <c r="J42" s="190"/>
      <c r="K42" s="190"/>
      <c r="L42" s="190"/>
      <c r="M42" s="190" t="s">
        <v>36</v>
      </c>
      <c r="N42" s="190" t="s">
        <v>37</v>
      </c>
      <c r="O42" s="191"/>
      <c r="P42" s="191"/>
      <c r="Q42" s="191"/>
      <c r="R42" s="192" t="s">
        <v>81</v>
      </c>
      <c r="S42" s="193"/>
      <c r="T42" s="197"/>
    </row>
    <row r="43" spans="2:20" ht="15.75" customHeight="1" x14ac:dyDescent="0.3">
      <c r="B43" s="194"/>
      <c r="C43" s="146"/>
      <c r="D43" s="146"/>
      <c r="E43" s="146"/>
      <c r="F43" s="146"/>
      <c r="G43" s="146"/>
      <c r="H43" s="146"/>
      <c r="I43" s="146"/>
      <c r="J43" s="146"/>
      <c r="K43" s="146"/>
      <c r="L43" s="146"/>
      <c r="M43" s="146"/>
      <c r="N43" s="146"/>
      <c r="O43" s="196"/>
      <c r="P43" s="196"/>
      <c r="Q43" s="196"/>
      <c r="R43" s="141"/>
      <c r="S43" s="197"/>
      <c r="T43" s="197"/>
    </row>
    <row r="44" spans="2:20" ht="15.75" customHeight="1" x14ac:dyDescent="0.3">
      <c r="B44" s="194"/>
      <c r="C44" s="146"/>
      <c r="D44" s="146"/>
      <c r="E44" s="146"/>
      <c r="F44" s="146"/>
      <c r="G44" s="146"/>
      <c r="H44" s="146"/>
      <c r="I44" s="146"/>
      <c r="J44" s="146"/>
      <c r="K44" s="146"/>
      <c r="L44" s="146"/>
      <c r="M44" s="146"/>
      <c r="N44" s="146"/>
      <c r="O44" s="196"/>
      <c r="P44" s="196"/>
      <c r="Q44" s="196"/>
      <c r="R44" s="141"/>
      <c r="S44" s="197"/>
      <c r="T44" s="197"/>
    </row>
    <row r="45" spans="2:20" ht="15.75" customHeight="1" x14ac:dyDescent="0.3">
      <c r="B45" s="194"/>
      <c r="C45" s="528"/>
      <c r="D45" s="528"/>
      <c r="E45" s="528"/>
      <c r="F45" s="528"/>
      <c r="G45" s="528"/>
      <c r="H45" s="528"/>
      <c r="I45" s="528"/>
      <c r="J45" s="528"/>
      <c r="K45" s="528"/>
      <c r="L45" s="528"/>
      <c r="M45" s="528"/>
      <c r="N45" s="528"/>
      <c r="O45" s="196"/>
      <c r="P45" s="196"/>
      <c r="Q45" s="196"/>
      <c r="R45" s="141"/>
      <c r="S45" s="197"/>
      <c r="T45" s="197"/>
    </row>
    <row r="46" spans="2:20" ht="15.75" customHeight="1" x14ac:dyDescent="0.3">
      <c r="B46" s="194"/>
      <c r="C46" s="528"/>
      <c r="D46" s="528"/>
      <c r="E46" s="528"/>
      <c r="F46" s="528"/>
      <c r="G46" s="528"/>
      <c r="H46" s="528"/>
      <c r="I46" s="528"/>
      <c r="J46" s="528"/>
      <c r="K46" s="528"/>
      <c r="L46" s="528"/>
      <c r="M46" s="528"/>
      <c r="N46" s="528"/>
      <c r="O46" s="196"/>
      <c r="P46" s="196"/>
      <c r="Q46" s="196"/>
      <c r="R46" s="141"/>
      <c r="S46" s="197"/>
      <c r="T46" s="197"/>
    </row>
    <row r="47" spans="2:20" ht="15.75" customHeight="1" x14ac:dyDescent="0.3">
      <c r="B47" s="194"/>
      <c r="C47" s="528"/>
      <c r="D47" s="528"/>
      <c r="E47" s="528"/>
      <c r="F47" s="528"/>
      <c r="G47" s="528"/>
      <c r="H47" s="528"/>
      <c r="I47" s="528"/>
      <c r="J47" s="528"/>
      <c r="K47" s="528"/>
      <c r="L47" s="528"/>
      <c r="M47" s="528"/>
      <c r="N47" s="528"/>
      <c r="O47" s="196"/>
      <c r="P47" s="196"/>
      <c r="Q47" s="196"/>
      <c r="R47" s="141"/>
      <c r="S47" s="197"/>
      <c r="T47" s="197"/>
    </row>
    <row r="48" spans="2:20" ht="15.75" customHeight="1" x14ac:dyDescent="0.3">
      <c r="B48" s="194"/>
      <c r="C48" s="528"/>
      <c r="D48" s="528"/>
      <c r="E48" s="528"/>
      <c r="F48" s="528"/>
      <c r="G48" s="528"/>
      <c r="H48" s="528"/>
      <c r="I48" s="528"/>
      <c r="J48" s="528"/>
      <c r="K48" s="528"/>
      <c r="L48" s="528"/>
      <c r="M48" s="528"/>
      <c r="N48" s="528"/>
      <c r="O48" s="196"/>
      <c r="P48" s="196"/>
      <c r="Q48" s="196"/>
      <c r="R48" s="141"/>
      <c r="S48" s="197"/>
      <c r="T48" s="197"/>
    </row>
    <row r="49" spans="2:23" ht="15.75" customHeight="1" x14ac:dyDescent="0.3">
      <c r="B49" s="194"/>
      <c r="C49" s="146"/>
      <c r="D49" s="146"/>
      <c r="E49" s="146"/>
      <c r="F49" s="146"/>
      <c r="G49" s="146"/>
      <c r="H49" s="146"/>
      <c r="I49" s="146"/>
      <c r="J49" s="146"/>
      <c r="K49" s="146"/>
      <c r="L49" s="146"/>
      <c r="M49" s="146"/>
      <c r="N49" s="146"/>
      <c r="O49" s="196"/>
      <c r="P49" s="196"/>
      <c r="Q49" s="196"/>
      <c r="R49" s="141"/>
      <c r="S49" s="197"/>
      <c r="T49" s="197"/>
    </row>
    <row r="50" spans="2:23" ht="15.75" customHeight="1" x14ac:dyDescent="0.3">
      <c r="B50" s="194"/>
      <c r="C50" s="146"/>
      <c r="D50" s="146"/>
      <c r="E50" s="146"/>
      <c r="F50" s="146"/>
      <c r="G50" s="146"/>
      <c r="H50" s="146"/>
      <c r="I50" s="146"/>
      <c r="J50" s="146"/>
      <c r="K50" s="146"/>
      <c r="L50" s="146"/>
      <c r="M50" s="146"/>
      <c r="N50" s="146"/>
      <c r="O50" s="196"/>
      <c r="P50" s="196"/>
      <c r="Q50" s="196"/>
      <c r="R50" s="141"/>
      <c r="S50" s="197"/>
      <c r="T50" s="197"/>
    </row>
    <row r="51" spans="2:23" ht="15.75" customHeight="1" x14ac:dyDescent="0.3">
      <c r="B51" s="194"/>
      <c r="C51" s="146"/>
      <c r="D51" s="146"/>
      <c r="E51" s="146"/>
      <c r="F51" s="146"/>
      <c r="G51" s="146"/>
      <c r="H51" s="146"/>
      <c r="I51" s="146"/>
      <c r="J51" s="146"/>
      <c r="K51" s="146"/>
      <c r="L51" s="146"/>
      <c r="M51" s="146"/>
      <c r="N51" s="146"/>
      <c r="O51" s="196"/>
      <c r="P51" s="196"/>
      <c r="Q51" s="196"/>
      <c r="R51" s="141"/>
      <c r="S51" s="197"/>
      <c r="T51" s="197"/>
    </row>
    <row r="52" spans="2:23" ht="15.75" customHeight="1" x14ac:dyDescent="0.3">
      <c r="B52" s="210"/>
      <c r="C52" s="211"/>
      <c r="D52" s="211"/>
      <c r="E52" s="211"/>
      <c r="F52" s="212"/>
      <c r="G52" s="213"/>
      <c r="H52" s="213"/>
      <c r="I52" s="213"/>
      <c r="J52" s="213"/>
      <c r="K52" s="213"/>
      <c r="L52" s="213"/>
      <c r="M52" s="163"/>
      <c r="N52" s="214"/>
      <c r="O52" s="215"/>
      <c r="P52" s="217"/>
      <c r="Q52" s="215"/>
      <c r="R52" s="144"/>
      <c r="S52" s="144"/>
      <c r="T52" s="218"/>
      <c r="V52" s="135" t="s">
        <v>231</v>
      </c>
      <c r="W52" s="171">
        <f>W23</f>
        <v>619393.38</v>
      </c>
    </row>
    <row r="53" spans="2:23" ht="15.75" customHeight="1" x14ac:dyDescent="0.3">
      <c r="B53" s="210"/>
      <c r="C53" s="211"/>
      <c r="D53" s="211"/>
      <c r="E53" s="211"/>
      <c r="F53" s="212"/>
      <c r="G53" s="213"/>
      <c r="H53" s="213"/>
      <c r="I53" s="213"/>
      <c r="J53" s="213"/>
      <c r="K53" s="213"/>
      <c r="L53" s="213"/>
      <c r="M53" s="163"/>
      <c r="N53" s="214"/>
      <c r="O53" s="215"/>
      <c r="P53" s="215"/>
      <c r="Q53" s="215"/>
    </row>
    <row r="54" spans="2:23" ht="15.75" customHeight="1" x14ac:dyDescent="0.3">
      <c r="B54" s="210"/>
      <c r="C54" s="211"/>
      <c r="D54" s="211"/>
      <c r="E54" s="211"/>
      <c r="F54" s="212"/>
      <c r="G54" s="213"/>
      <c r="H54" s="213"/>
      <c r="I54" s="213"/>
      <c r="J54" s="213"/>
      <c r="K54" s="213"/>
      <c r="L54" s="213"/>
      <c r="M54" s="163"/>
      <c r="N54" s="214"/>
      <c r="O54" s="215"/>
      <c r="P54" s="215"/>
      <c r="Q54" s="215"/>
    </row>
    <row r="55" spans="2:23" ht="15.75" customHeight="1" x14ac:dyDescent="0.3"/>
    <row r="56" spans="2:23" ht="15.75" customHeight="1" x14ac:dyDescent="0.3"/>
    <row r="57" spans="2:23" ht="15.75" customHeight="1" x14ac:dyDescent="0.3"/>
    <row r="58" spans="2:23" ht="15.75" customHeight="1" x14ac:dyDescent="0.3"/>
    <row r="59" spans="2:23" ht="15.75" customHeight="1" x14ac:dyDescent="0.3"/>
    <row r="60" spans="2:23" ht="15.75" customHeight="1" x14ac:dyDescent="0.3"/>
    <row r="61" spans="2:23" ht="15.75" customHeight="1" x14ac:dyDescent="0.3"/>
    <row r="62" spans="2:23" ht="15.75" customHeight="1" x14ac:dyDescent="0.3"/>
    <row r="63" spans="2:23" ht="15.75" customHeight="1" x14ac:dyDescent="0.3"/>
    <row r="64" spans="2:23" ht="15.75" customHeight="1" x14ac:dyDescent="0.3"/>
    <row r="65" ht="15.75" customHeight="1" x14ac:dyDescent="0.3"/>
    <row r="66" ht="15.75" customHeight="1" x14ac:dyDescent="0.3"/>
    <row r="67" ht="15.75" customHeight="1" x14ac:dyDescent="0.3"/>
  </sheetData>
  <mergeCells count="7">
    <mergeCell ref="U4:W4"/>
    <mergeCell ref="U5:W5"/>
    <mergeCell ref="B38:I38"/>
    <mergeCell ref="B31:G31"/>
    <mergeCell ref="B30:G30"/>
    <mergeCell ref="B26:G26"/>
    <mergeCell ref="B28:G28"/>
  </mergeCells>
  <conditionalFormatting sqref="A7:X7 A9:X22 N8:X8">
    <cfRule type="expression" dxfId="25" priority="7">
      <formula>MOD(ROW(),2)=0</formula>
    </cfRule>
  </conditionalFormatting>
  <conditionalFormatting sqref="A8">
    <cfRule type="expression" dxfId="24" priority="4">
      <formula>MOD(ROW(),2)=0</formula>
    </cfRule>
  </conditionalFormatting>
  <conditionalFormatting sqref="B8:E8 J8:M8 G8">
    <cfRule type="expression" dxfId="23" priority="3">
      <formula>MOD(ROW(),2)=0</formula>
    </cfRule>
  </conditionalFormatting>
  <conditionalFormatting sqref="H8:I8">
    <cfRule type="expression" dxfId="22" priority="2">
      <formula>MOD(ROW(),2)=0</formula>
    </cfRule>
  </conditionalFormatting>
  <conditionalFormatting sqref="F8">
    <cfRule type="expression" dxfId="21" priority="1">
      <formula>MOD(ROW(),2)=0</formula>
    </cfRule>
  </conditionalFormatting>
  <hyperlinks>
    <hyperlink ref="B31" r:id="rId1" xr:uid="{00000000-0004-0000-2B00-000000000000}"/>
  </hyperlinks>
  <printOptions horizontalCentered="1" gridLines="1"/>
  <pageMargins left="0" right="0" top="0.75" bottom="0.75" header="0.3" footer="0.3"/>
  <pageSetup scale="49" orientation="landscape" horizontalDpi="1200" verticalDpi="1200"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CCFFCC"/>
    <pageSetUpPr fitToPage="1"/>
  </sheetPr>
  <dimension ref="A1:Y67"/>
  <sheetViews>
    <sheetView showGridLines="0" zoomScale="80" zoomScaleNormal="80" workbookViewId="0">
      <pane xSplit="2" ySplit="6" topLeftCell="G7" activePane="bottomRight" state="frozen"/>
      <selection pane="topRight" activeCell="C1" sqref="C1"/>
      <selection pane="bottomLeft" activeCell="A7" sqref="A7"/>
      <selection pane="bottomRight" activeCell="V25" sqref="V25"/>
    </sheetView>
  </sheetViews>
  <sheetFormatPr defaultColWidth="9.109375" defaultRowHeight="14.4" x14ac:dyDescent="0.3"/>
  <cols>
    <col min="1" max="1" width="7.88671875" style="135" customWidth="1"/>
    <col min="2" max="2" width="55.88671875" style="135" customWidth="1"/>
    <col min="3" max="3" width="33.44140625" style="135" customWidth="1"/>
    <col min="4" max="4" width="14.5546875" style="135" bestFit="1" customWidth="1"/>
    <col min="5" max="5" width="13.6640625" style="135" customWidth="1"/>
    <col min="6" max="6" width="19.44140625" style="135" bestFit="1" customWidth="1"/>
    <col min="7" max="7" width="23" style="137" bestFit="1" customWidth="1"/>
    <col min="8" max="8" width="11.33203125" style="135" customWidth="1"/>
    <col min="9" max="9" width="12.88671875" style="135" customWidth="1"/>
    <col min="10" max="10" width="13.44140625" style="135" customWidth="1"/>
    <col min="11" max="11" width="15.6640625" style="135" customWidth="1"/>
    <col min="12" max="12" width="10.109375" style="135" customWidth="1"/>
    <col min="13" max="13" width="20.33203125" style="135" customWidth="1"/>
    <col min="14" max="14" width="14" style="135" bestFit="1" customWidth="1"/>
    <col min="15" max="15" width="13.6640625" style="135" customWidth="1"/>
    <col min="16" max="16" width="14.44140625" style="135" customWidth="1"/>
    <col min="17" max="17" width="3.6640625" style="135" customWidth="1"/>
    <col min="18" max="18" width="15.88671875" style="135" customWidth="1"/>
    <col min="19" max="19" width="14.109375" style="135" customWidth="1"/>
    <col min="20" max="20" width="3.6640625" style="135" customWidth="1"/>
    <col min="21" max="21" width="14" style="135" bestFit="1" customWidth="1"/>
    <col min="22" max="22" width="14.33203125" style="135" bestFit="1" customWidth="1"/>
    <col min="23" max="23" width="14" style="135" bestFit="1" customWidth="1"/>
    <col min="24" max="24" width="14.33203125" style="135" customWidth="1"/>
    <col min="25" max="16384" width="9.109375" style="135"/>
  </cols>
  <sheetData>
    <row r="1" spans="1:25" ht="15.75" customHeight="1" x14ac:dyDescent="0.3">
      <c r="A1" s="132" t="s">
        <v>125</v>
      </c>
      <c r="T1" s="141"/>
    </row>
    <row r="2" spans="1:25" ht="15.75" customHeight="1" x14ac:dyDescent="0.3">
      <c r="A2" s="138" t="str">
        <f>'#4091 Somerset Acd Lakes'!A2</f>
        <v>Federal Grant Allocations/Reimbursements as of: 03/31/2024</v>
      </c>
      <c r="B2" s="199"/>
      <c r="N2" s="140"/>
      <c r="O2" s="140"/>
      <c r="Q2" s="141"/>
      <c r="R2" s="141"/>
      <c r="S2" s="141"/>
      <c r="T2" s="141"/>
    </row>
    <row r="3" spans="1:25" ht="15.75" customHeight="1" x14ac:dyDescent="0.3">
      <c r="A3" s="142" t="s">
        <v>123</v>
      </c>
      <c r="B3" s="132"/>
      <c r="D3" s="132"/>
      <c r="E3" s="132"/>
      <c r="F3" s="132"/>
      <c r="Q3" s="141"/>
      <c r="R3" s="141"/>
      <c r="S3" s="141"/>
      <c r="T3" s="141"/>
      <c r="U3" s="136"/>
      <c r="V3" s="143"/>
    </row>
    <row r="4" spans="1:25" ht="15.75" customHeight="1" x14ac:dyDescent="0.3">
      <c r="A4" s="132" t="s">
        <v>143</v>
      </c>
      <c r="N4" s="145"/>
      <c r="O4" s="145"/>
      <c r="P4" s="145"/>
      <c r="Q4" s="146"/>
      <c r="R4" s="141"/>
      <c r="S4" s="141"/>
      <c r="T4" s="146"/>
      <c r="U4" s="594" t="s">
        <v>263</v>
      </c>
      <c r="V4" s="594"/>
      <c r="W4" s="594"/>
      <c r="X4" s="147"/>
    </row>
    <row r="5" spans="1:25" ht="15" thickBot="1" x14ac:dyDescent="0.35">
      <c r="H5" s="148"/>
      <c r="I5" s="148"/>
      <c r="N5" s="145"/>
      <c r="O5" s="145"/>
      <c r="P5" s="145"/>
      <c r="Q5" s="146"/>
      <c r="R5" s="150"/>
      <c r="S5" s="150"/>
      <c r="T5" s="146"/>
      <c r="U5" s="597"/>
      <c r="V5" s="597"/>
      <c r="W5" s="597"/>
      <c r="X5" s="151"/>
    </row>
    <row r="6" spans="1:25" s="202" customFormat="1" ht="85.5" customHeight="1"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145"/>
      <c r="R6" s="154" t="s">
        <v>264</v>
      </c>
      <c r="S6" s="155" t="s">
        <v>265</v>
      </c>
      <c r="T6" s="200"/>
      <c r="U6" s="345" t="s">
        <v>223</v>
      </c>
      <c r="V6" s="346" t="s">
        <v>251</v>
      </c>
      <c r="W6" s="347" t="s">
        <v>252</v>
      </c>
      <c r="X6" s="159" t="str">
        <f>'#4091 Somerset Acd Lakes'!X6</f>
        <v>Available Budget as of 03/31/2024</v>
      </c>
    </row>
    <row r="7" spans="1:25" ht="15.75" customHeight="1" x14ac:dyDescent="0.3">
      <c r="A7" s="137">
        <v>4201</v>
      </c>
      <c r="B7" s="135" t="s">
        <v>243</v>
      </c>
      <c r="C7" s="371" t="s">
        <v>95</v>
      </c>
      <c r="D7" s="182" t="s">
        <v>273</v>
      </c>
      <c r="E7" s="182" t="s">
        <v>266</v>
      </c>
      <c r="F7" s="135" t="s">
        <v>267</v>
      </c>
      <c r="G7" s="235" t="s">
        <v>7</v>
      </c>
      <c r="H7" s="296">
        <v>2.3E-2</v>
      </c>
      <c r="I7" s="296">
        <v>0.1265</v>
      </c>
      <c r="J7" s="169">
        <v>45473</v>
      </c>
      <c r="K7" s="169">
        <v>45474</v>
      </c>
      <c r="L7" s="169">
        <v>45108</v>
      </c>
      <c r="M7" s="137" t="s">
        <v>268</v>
      </c>
      <c r="N7" s="375">
        <v>26251.5</v>
      </c>
      <c r="O7" s="376">
        <v>0</v>
      </c>
      <c r="P7" s="377">
        <f>N7+O7</f>
        <v>26251.5</v>
      </c>
      <c r="Q7" s="175"/>
      <c r="R7" s="375">
        <v>0</v>
      </c>
      <c r="S7" s="377">
        <f>P7-R7</f>
        <v>26251.5</v>
      </c>
      <c r="T7" s="175"/>
      <c r="U7" s="375">
        <v>17663.490000000002</v>
      </c>
      <c r="V7" s="376">
        <v>0</v>
      </c>
      <c r="W7" s="474">
        <f>U7+V7</f>
        <v>17663.490000000002</v>
      </c>
      <c r="X7" s="465">
        <f>S7-W7</f>
        <v>8588.0099999999984</v>
      </c>
    </row>
    <row r="8" spans="1:25" ht="15.75" customHeight="1" x14ac:dyDescent="0.3">
      <c r="A8" s="137">
        <v>4253</v>
      </c>
      <c r="B8" s="135" t="s">
        <v>114</v>
      </c>
      <c r="C8" s="371" t="s">
        <v>344</v>
      </c>
      <c r="D8" s="182" t="s">
        <v>347</v>
      </c>
      <c r="E8" s="182" t="s">
        <v>345</v>
      </c>
      <c r="F8" s="135" t="s">
        <v>346</v>
      </c>
      <c r="G8" s="235" t="s">
        <v>7</v>
      </c>
      <c r="H8" s="296">
        <v>2.3E-2</v>
      </c>
      <c r="I8" s="296">
        <v>0.1265</v>
      </c>
      <c r="J8" s="169">
        <v>45473</v>
      </c>
      <c r="K8" s="169">
        <v>45474</v>
      </c>
      <c r="L8" s="169">
        <v>45108</v>
      </c>
      <c r="M8" s="137" t="s">
        <v>268</v>
      </c>
      <c r="N8" s="378">
        <v>96746.12</v>
      </c>
      <c r="O8" s="364"/>
      <c r="P8" s="365">
        <f>N8+O8</f>
        <v>96746.12</v>
      </c>
      <c r="Q8" s="175"/>
      <c r="R8" s="508"/>
      <c r="S8" s="365">
        <f>P8-R8</f>
        <v>96746.12</v>
      </c>
      <c r="T8" s="175"/>
      <c r="U8" s="378">
        <v>96746.12</v>
      </c>
      <c r="V8" s="364"/>
      <c r="W8" s="452">
        <f>U8+V8</f>
        <v>96746.12</v>
      </c>
      <c r="X8" s="428">
        <f>S8-W8</f>
        <v>0</v>
      </c>
    </row>
    <row r="9" spans="1:25" ht="15.75" customHeight="1" x14ac:dyDescent="0.3">
      <c r="A9" s="137">
        <v>4426</v>
      </c>
      <c r="B9" s="135" t="s">
        <v>240</v>
      </c>
      <c r="C9" s="289" t="s">
        <v>232</v>
      </c>
      <c r="D9" s="137" t="s">
        <v>175</v>
      </c>
      <c r="E9" s="137" t="s">
        <v>217</v>
      </c>
      <c r="F9" s="135" t="s">
        <v>176</v>
      </c>
      <c r="G9" s="235" t="s">
        <v>7</v>
      </c>
      <c r="H9" s="296">
        <v>0.05</v>
      </c>
      <c r="I9" s="296">
        <v>0.1265</v>
      </c>
      <c r="J9" s="169">
        <v>45199</v>
      </c>
      <c r="K9" s="169">
        <v>45199</v>
      </c>
      <c r="L9" s="169">
        <v>44201</v>
      </c>
      <c r="M9" s="137" t="s">
        <v>178</v>
      </c>
      <c r="N9" s="363">
        <v>3.84</v>
      </c>
      <c r="O9" s="364">
        <v>0</v>
      </c>
      <c r="P9" s="365">
        <f t="shared" ref="P9:P12" si="0">N9+O9</f>
        <v>3.84</v>
      </c>
      <c r="Q9" s="130"/>
      <c r="R9" s="378">
        <v>0</v>
      </c>
      <c r="S9" s="365">
        <f t="shared" ref="S9:S12" si="1">P9-R9</f>
        <v>3.84</v>
      </c>
      <c r="T9" s="175"/>
      <c r="U9" s="378">
        <v>0</v>
      </c>
      <c r="V9" s="364">
        <v>0</v>
      </c>
      <c r="W9" s="452">
        <f t="shared" ref="W9:W12" si="2">U9+V9</f>
        <v>0</v>
      </c>
      <c r="X9" s="428">
        <v>0</v>
      </c>
      <c r="Y9" s="135" t="s">
        <v>326</v>
      </c>
    </row>
    <row r="10" spans="1:25" ht="15.75" customHeight="1" x14ac:dyDescent="0.3">
      <c r="A10" s="137">
        <v>4452</v>
      </c>
      <c r="B10" s="135" t="s">
        <v>297</v>
      </c>
      <c r="C10" s="529" t="s">
        <v>185</v>
      </c>
      <c r="D10" s="137" t="s">
        <v>186</v>
      </c>
      <c r="E10" s="137" t="s">
        <v>275</v>
      </c>
      <c r="F10" s="135" t="s">
        <v>276</v>
      </c>
      <c r="G10" s="235" t="s">
        <v>7</v>
      </c>
      <c r="H10" s="296">
        <v>0.05</v>
      </c>
      <c r="I10" s="296">
        <v>0.1265</v>
      </c>
      <c r="J10" s="169">
        <v>45565</v>
      </c>
      <c r="K10" s="169">
        <v>45565</v>
      </c>
      <c r="L10" s="169">
        <v>44279</v>
      </c>
      <c r="M10" s="137" t="s">
        <v>188</v>
      </c>
      <c r="N10" s="363">
        <v>30958.11</v>
      </c>
      <c r="O10" s="364">
        <v>4.8499999999999996</v>
      </c>
      <c r="P10" s="365">
        <f t="shared" si="0"/>
        <v>30962.959999999999</v>
      </c>
      <c r="Q10" s="527"/>
      <c r="R10" s="378">
        <v>12745.17</v>
      </c>
      <c r="S10" s="365">
        <f t="shared" si="1"/>
        <v>18217.79</v>
      </c>
      <c r="T10" s="175"/>
      <c r="U10" s="378">
        <v>17928.16</v>
      </c>
      <c r="V10" s="364"/>
      <c r="W10" s="452">
        <f t="shared" si="2"/>
        <v>17928.16</v>
      </c>
      <c r="X10" s="428">
        <f t="shared" ref="X10:X12" si="3">S10-W10</f>
        <v>289.63000000000102</v>
      </c>
    </row>
    <row r="11" spans="1:25" ht="15.75" customHeight="1" x14ac:dyDescent="0.3">
      <c r="A11" s="137">
        <v>4459</v>
      </c>
      <c r="B11" s="135" t="s">
        <v>212</v>
      </c>
      <c r="C11" s="529" t="s">
        <v>185</v>
      </c>
      <c r="D11" s="137" t="s">
        <v>186</v>
      </c>
      <c r="E11" s="137" t="s">
        <v>213</v>
      </c>
      <c r="F11" s="135" t="s">
        <v>187</v>
      </c>
      <c r="G11" s="235" t="s">
        <v>7</v>
      </c>
      <c r="H11" s="296">
        <v>0.05</v>
      </c>
      <c r="I11" s="296">
        <v>0.1265</v>
      </c>
      <c r="J11" s="169">
        <v>45565</v>
      </c>
      <c r="K11" s="169">
        <v>45565</v>
      </c>
      <c r="L11" s="169">
        <v>44279</v>
      </c>
      <c r="M11" s="137" t="s">
        <v>188</v>
      </c>
      <c r="N11" s="363">
        <v>123851.85</v>
      </c>
      <c r="O11" s="364"/>
      <c r="P11" s="365">
        <f t="shared" si="0"/>
        <v>123851.85</v>
      </c>
      <c r="Q11" s="527"/>
      <c r="R11" s="378">
        <v>123832.44</v>
      </c>
      <c r="S11" s="365">
        <f t="shared" si="1"/>
        <v>19.410000000003492</v>
      </c>
      <c r="T11" s="175"/>
      <c r="U11" s="378"/>
      <c r="V11" s="364"/>
      <c r="W11" s="452">
        <f t="shared" si="2"/>
        <v>0</v>
      </c>
      <c r="X11" s="428">
        <f t="shared" si="3"/>
        <v>19.410000000003492</v>
      </c>
    </row>
    <row r="12" spans="1:25" ht="15.75" customHeight="1" x14ac:dyDescent="0.3">
      <c r="A12" s="137">
        <v>4461</v>
      </c>
      <c r="B12" s="135" t="s">
        <v>300</v>
      </c>
      <c r="C12" s="529" t="s">
        <v>185</v>
      </c>
      <c r="D12" s="137" t="s">
        <v>186</v>
      </c>
      <c r="E12" s="137" t="s">
        <v>281</v>
      </c>
      <c r="F12" s="135" t="s">
        <v>282</v>
      </c>
      <c r="G12" s="235" t="s">
        <v>7</v>
      </c>
      <c r="H12" s="296">
        <v>0.05</v>
      </c>
      <c r="I12" s="296">
        <v>0.1265</v>
      </c>
      <c r="J12" s="169">
        <v>45565</v>
      </c>
      <c r="K12" s="169">
        <v>45565</v>
      </c>
      <c r="L12" s="169">
        <v>44279</v>
      </c>
      <c r="M12" s="137" t="s">
        <v>283</v>
      </c>
      <c r="N12" s="363">
        <v>866.07</v>
      </c>
      <c r="O12" s="364"/>
      <c r="P12" s="365">
        <f t="shared" si="0"/>
        <v>866.07</v>
      </c>
      <c r="Q12" s="527"/>
      <c r="R12" s="378"/>
      <c r="S12" s="365">
        <f t="shared" si="1"/>
        <v>866.07</v>
      </c>
      <c r="T12" s="175"/>
      <c r="U12" s="378"/>
      <c r="V12" s="364"/>
      <c r="W12" s="452">
        <f t="shared" si="2"/>
        <v>0</v>
      </c>
      <c r="X12" s="428">
        <f t="shared" si="3"/>
        <v>866.07</v>
      </c>
    </row>
    <row r="13" spans="1:25" ht="15.75" customHeight="1" thickBot="1" x14ac:dyDescent="0.35">
      <c r="C13" s="137"/>
      <c r="D13" s="137"/>
      <c r="E13" s="137"/>
      <c r="J13" s="198"/>
      <c r="K13" s="198"/>
      <c r="L13" s="198" t="s">
        <v>91</v>
      </c>
      <c r="M13" s="172" t="s">
        <v>38</v>
      </c>
      <c r="N13" s="366">
        <f>SUM(N7:N12)</f>
        <v>278677.49000000005</v>
      </c>
      <c r="O13" s="367">
        <f>SUM(O7:O12)</f>
        <v>4.8499999999999996</v>
      </c>
      <c r="P13" s="368">
        <f>SUM(P7:P12)</f>
        <v>278682.34000000003</v>
      </c>
      <c r="Q13" s="130"/>
      <c r="R13" s="366">
        <f>SUM(R7:R12)</f>
        <v>136577.61000000002</v>
      </c>
      <c r="S13" s="368">
        <f>SUM(S7:S12)</f>
        <v>142104.73000000001</v>
      </c>
      <c r="T13" s="130"/>
      <c r="U13" s="366">
        <f>SUM(U7:U12)</f>
        <v>132337.76999999999</v>
      </c>
      <c r="V13" s="367">
        <f t="shared" ref="V13:W13" si="4">SUM(V7:V12)</f>
        <v>0</v>
      </c>
      <c r="W13" s="367">
        <f t="shared" si="4"/>
        <v>132337.76999999999</v>
      </c>
      <c r="X13" s="457">
        <f>SUM(X7:X12)</f>
        <v>9763.1200000000026</v>
      </c>
    </row>
    <row r="14" spans="1:25" ht="15.75" customHeight="1" thickTop="1" x14ac:dyDescent="0.3">
      <c r="C14" s="137"/>
      <c r="D14" s="137"/>
      <c r="E14" s="137"/>
      <c r="J14" s="198"/>
      <c r="K14" s="198"/>
      <c r="L14" s="198"/>
      <c r="M14" s="172"/>
      <c r="N14" s="171"/>
      <c r="O14" s="171"/>
      <c r="P14" s="171"/>
      <c r="Q14" s="171"/>
      <c r="R14" s="171"/>
      <c r="S14" s="171"/>
      <c r="T14" s="170"/>
      <c r="U14" s="141"/>
    </row>
    <row r="15" spans="1:25" ht="15.75" customHeight="1" x14ac:dyDescent="0.3">
      <c r="C15" s="137"/>
      <c r="D15" s="137"/>
      <c r="E15" s="137"/>
      <c r="J15" s="198"/>
      <c r="K15" s="198"/>
      <c r="L15" s="198"/>
      <c r="M15" s="172"/>
      <c r="N15" s="171"/>
      <c r="O15" s="171"/>
      <c r="P15" s="171"/>
      <c r="Q15" s="171"/>
      <c r="R15" s="130"/>
      <c r="S15" s="130"/>
      <c r="T15" s="175"/>
      <c r="U15" s="141"/>
    </row>
    <row r="16" spans="1:25" ht="15.75" customHeight="1" x14ac:dyDescent="0.3">
      <c r="B16" s="132" t="s">
        <v>111</v>
      </c>
      <c r="C16" s="182"/>
      <c r="D16" s="182"/>
      <c r="E16" s="182"/>
      <c r="R16" s="130"/>
      <c r="S16" s="130"/>
      <c r="T16" s="175"/>
      <c r="U16" s="141"/>
    </row>
    <row r="17" spans="2:21" ht="15.75" customHeight="1" x14ac:dyDescent="0.3">
      <c r="B17" s="596" t="s">
        <v>253</v>
      </c>
      <c r="C17" s="596"/>
      <c r="D17" s="596"/>
      <c r="E17" s="596"/>
      <c r="F17" s="596"/>
      <c r="G17" s="596"/>
      <c r="R17" s="130"/>
      <c r="S17" s="130"/>
      <c r="T17" s="175"/>
      <c r="U17" s="141"/>
    </row>
    <row r="18" spans="2:21" ht="15.75" customHeight="1" x14ac:dyDescent="0.3">
      <c r="C18" s="182"/>
      <c r="D18" s="182"/>
      <c r="E18" s="182"/>
      <c r="R18" s="130"/>
      <c r="S18" s="130"/>
      <c r="T18" s="175"/>
      <c r="U18" s="141"/>
    </row>
    <row r="19" spans="2:21" ht="15.75" customHeight="1" x14ac:dyDescent="0.3">
      <c r="B19" s="596" t="s">
        <v>115</v>
      </c>
      <c r="C19" s="596"/>
      <c r="D19" s="596"/>
      <c r="E19" s="596"/>
      <c r="F19" s="596"/>
      <c r="G19" s="596"/>
      <c r="R19" s="130"/>
      <c r="S19" s="130"/>
      <c r="T19" s="175"/>
      <c r="U19" s="141"/>
    </row>
    <row r="20" spans="2:21" ht="15.75" customHeight="1" x14ac:dyDescent="0.3">
      <c r="B20" s="176"/>
      <c r="C20" s="176"/>
      <c r="D20" s="176"/>
      <c r="E20" s="176"/>
      <c r="F20" s="176"/>
      <c r="G20" s="177"/>
      <c r="R20" s="130"/>
      <c r="S20" s="130"/>
      <c r="T20" s="175"/>
      <c r="U20" s="141"/>
    </row>
    <row r="21" spans="2:21" ht="15.75" customHeight="1" x14ac:dyDescent="0.3">
      <c r="B21" s="596" t="s">
        <v>136</v>
      </c>
      <c r="C21" s="596"/>
      <c r="D21" s="596"/>
      <c r="E21" s="596"/>
      <c r="F21" s="596"/>
      <c r="G21" s="596"/>
      <c r="T21" s="141"/>
      <c r="U21" s="141"/>
    </row>
    <row r="22" spans="2:21" ht="15.75" customHeight="1" x14ac:dyDescent="0.3">
      <c r="B22" s="609" t="s">
        <v>135</v>
      </c>
      <c r="C22" s="596"/>
      <c r="D22" s="596"/>
      <c r="E22" s="596"/>
      <c r="F22" s="596"/>
      <c r="G22" s="596"/>
      <c r="T22" s="141"/>
      <c r="U22" s="141"/>
    </row>
    <row r="23" spans="2:21" ht="15.75" customHeight="1" x14ac:dyDescent="0.3">
      <c r="B23" s="176"/>
      <c r="C23" s="176"/>
      <c r="D23" s="176"/>
      <c r="E23" s="176"/>
      <c r="F23" s="176"/>
      <c r="T23" s="141"/>
      <c r="U23" s="141"/>
    </row>
    <row r="24" spans="2:21" ht="15.75" customHeight="1" x14ac:dyDescent="0.3">
      <c r="B24" s="176"/>
      <c r="C24" s="176"/>
      <c r="D24" s="176"/>
      <c r="E24" s="176"/>
      <c r="F24" s="176"/>
      <c r="T24" s="141"/>
      <c r="U24" s="141"/>
    </row>
    <row r="25" spans="2:21" ht="15.75" customHeight="1" x14ac:dyDescent="0.3">
      <c r="B25" s="131" t="s">
        <v>98</v>
      </c>
      <c r="C25" s="180" t="s">
        <v>101</v>
      </c>
      <c r="D25" s="180" t="s">
        <v>102</v>
      </c>
      <c r="E25" s="180"/>
      <c r="F25" s="176"/>
      <c r="T25" s="141"/>
      <c r="U25" s="141"/>
    </row>
    <row r="26" spans="2:21" ht="15.75" customHeight="1" x14ac:dyDescent="0.3">
      <c r="B26" s="135" t="s">
        <v>99</v>
      </c>
      <c r="C26" s="182" t="s">
        <v>207</v>
      </c>
      <c r="D26" s="182" t="s">
        <v>105</v>
      </c>
      <c r="E26" s="182"/>
      <c r="F26" s="176"/>
      <c r="T26" s="141"/>
      <c r="U26" s="141"/>
    </row>
    <row r="27" spans="2:21" ht="15.75" customHeight="1" x14ac:dyDescent="0.3">
      <c r="B27" s="135" t="s">
        <v>100</v>
      </c>
      <c r="C27" s="182" t="s">
        <v>177</v>
      </c>
      <c r="D27" s="182" t="s">
        <v>208</v>
      </c>
      <c r="E27" s="182"/>
      <c r="T27" s="141"/>
      <c r="U27" s="141"/>
    </row>
    <row r="28" spans="2:21" ht="15.75" customHeight="1" x14ac:dyDescent="0.3">
      <c r="B28" s="135" t="s">
        <v>237</v>
      </c>
      <c r="C28" s="182" t="s">
        <v>205</v>
      </c>
      <c r="D28" s="182" t="s">
        <v>206</v>
      </c>
      <c r="E28" s="182"/>
      <c r="T28" s="141"/>
      <c r="U28" s="141"/>
    </row>
    <row r="29" spans="2:21" ht="15.75" customHeight="1" x14ac:dyDescent="0.3">
      <c r="B29" s="135" t="s">
        <v>238</v>
      </c>
      <c r="C29" s="182" t="s">
        <v>205</v>
      </c>
      <c r="D29" s="182" t="s">
        <v>206</v>
      </c>
      <c r="E29" s="182"/>
      <c r="T29" s="141"/>
      <c r="U29" s="141"/>
    </row>
    <row r="30" spans="2:21" ht="15.75" customHeight="1" x14ac:dyDescent="0.3">
      <c r="C30" s="182"/>
      <c r="D30" s="182"/>
      <c r="E30" s="182"/>
      <c r="T30" s="141"/>
      <c r="U30" s="141"/>
    </row>
    <row r="31" spans="2:21" ht="15.75" customHeight="1" x14ac:dyDescent="0.3">
      <c r="B31" s="592" t="s">
        <v>269</v>
      </c>
      <c r="C31" s="592"/>
      <c r="D31" s="592"/>
      <c r="E31" s="592"/>
      <c r="F31" s="592"/>
      <c r="G31" s="592"/>
      <c r="H31" s="592"/>
      <c r="I31" s="592"/>
      <c r="T31" s="141"/>
      <c r="U31" s="141"/>
    </row>
    <row r="32" spans="2:21" ht="15.75" customHeight="1" x14ac:dyDescent="0.3">
      <c r="B32" s="128" t="s">
        <v>270</v>
      </c>
      <c r="C32" s="182"/>
      <c r="D32" s="182"/>
      <c r="E32" s="182"/>
      <c r="T32" s="141"/>
      <c r="U32" s="141"/>
    </row>
    <row r="33" spans="2:21" ht="15.75" customHeight="1" x14ac:dyDescent="0.3">
      <c r="B33" s="219"/>
      <c r="C33" s="216"/>
      <c r="D33" s="216"/>
      <c r="E33" s="216"/>
      <c r="F33" s="192"/>
      <c r="G33" s="216"/>
      <c r="H33" s="192"/>
      <c r="I33" s="192"/>
      <c r="J33" s="192"/>
      <c r="K33" s="192"/>
      <c r="L33" s="192"/>
      <c r="M33" s="192"/>
      <c r="N33" s="192"/>
      <c r="O33" s="192"/>
      <c r="P33" s="192"/>
      <c r="Q33" s="192"/>
      <c r="R33" s="192"/>
      <c r="S33" s="192"/>
      <c r="T33" s="192"/>
      <c r="U33" s="141"/>
    </row>
    <row r="34" spans="2:21" ht="15.75" customHeight="1" x14ac:dyDescent="0.3">
      <c r="C34" s="137"/>
      <c r="D34" s="137"/>
      <c r="E34" s="137"/>
      <c r="R34" s="300" t="s">
        <v>256</v>
      </c>
      <c r="S34" s="301"/>
      <c r="T34" s="298"/>
    </row>
    <row r="35" spans="2:21" ht="15.75" customHeight="1" x14ac:dyDescent="0.3">
      <c r="B35" s="188" t="s">
        <v>255</v>
      </c>
      <c r="C35" s="190" t="s">
        <v>2</v>
      </c>
      <c r="D35" s="190"/>
      <c r="E35" s="190"/>
      <c r="F35" s="190" t="s">
        <v>34</v>
      </c>
      <c r="G35" s="190" t="s">
        <v>35</v>
      </c>
      <c r="H35" s="190"/>
      <c r="I35" s="190"/>
      <c r="J35" s="190"/>
      <c r="K35" s="190"/>
      <c r="L35" s="190"/>
      <c r="M35" s="190" t="s">
        <v>36</v>
      </c>
      <c r="N35" s="190" t="s">
        <v>37</v>
      </c>
      <c r="O35" s="191"/>
      <c r="P35" s="191"/>
      <c r="Q35" s="191"/>
      <c r="R35" s="192" t="s">
        <v>81</v>
      </c>
      <c r="S35" s="193"/>
      <c r="T35" s="299"/>
    </row>
    <row r="36" spans="2:21" ht="15.75" customHeight="1" x14ac:dyDescent="0.3">
      <c r="B36" s="194"/>
      <c r="C36" s="146"/>
      <c r="D36" s="146"/>
      <c r="E36" s="146"/>
      <c r="F36" s="146"/>
      <c r="G36" s="146"/>
      <c r="H36" s="146"/>
      <c r="I36" s="146"/>
      <c r="J36" s="146"/>
      <c r="K36" s="146"/>
      <c r="L36" s="146"/>
      <c r="M36" s="146"/>
      <c r="N36" s="146"/>
      <c r="O36" s="136"/>
      <c r="P36" s="136"/>
      <c r="Q36" s="136"/>
    </row>
    <row r="37" spans="2:21" ht="15.75" customHeight="1" x14ac:dyDescent="0.3">
      <c r="B37" s="194"/>
      <c r="C37" s="146"/>
      <c r="D37" s="146"/>
      <c r="E37" s="146"/>
      <c r="F37" s="146"/>
      <c r="G37" s="146"/>
      <c r="H37" s="146"/>
      <c r="I37" s="146"/>
      <c r="J37" s="146"/>
      <c r="K37" s="146"/>
      <c r="L37" s="146"/>
      <c r="M37" s="146"/>
      <c r="N37" s="146"/>
      <c r="O37" s="136"/>
      <c r="P37" s="136"/>
      <c r="Q37" s="136"/>
    </row>
    <row r="38" spans="2:21" ht="15.75" customHeight="1" x14ac:dyDescent="0.3">
      <c r="B38" s="194"/>
      <c r="C38" s="146"/>
      <c r="D38" s="146"/>
      <c r="E38" s="146"/>
      <c r="F38" s="146"/>
      <c r="G38" s="146"/>
      <c r="H38" s="146"/>
      <c r="I38" s="146"/>
      <c r="J38" s="146"/>
      <c r="K38" s="146"/>
      <c r="L38" s="146"/>
      <c r="M38" s="146"/>
      <c r="N38" s="146"/>
      <c r="O38" s="136"/>
      <c r="P38" s="136"/>
      <c r="Q38" s="136"/>
    </row>
    <row r="39" spans="2:21" ht="15.75" customHeight="1" x14ac:dyDescent="0.3">
      <c r="B39" s="194"/>
      <c r="C39" s="146"/>
      <c r="D39" s="146"/>
      <c r="E39" s="146"/>
      <c r="F39" s="146"/>
      <c r="G39" s="146"/>
      <c r="H39" s="146"/>
      <c r="I39" s="146"/>
      <c r="J39" s="146"/>
      <c r="K39" s="146"/>
      <c r="L39" s="146"/>
      <c r="M39" s="146"/>
      <c r="N39" s="146"/>
      <c r="O39" s="136"/>
      <c r="P39" s="136"/>
      <c r="Q39" s="136"/>
    </row>
    <row r="40" spans="2:21" ht="15.75" customHeight="1" x14ac:dyDescent="0.3">
      <c r="B40" s="194"/>
      <c r="C40" s="514"/>
      <c r="D40" s="514"/>
      <c r="E40" s="514"/>
      <c r="F40" s="514"/>
      <c r="G40" s="514"/>
      <c r="H40" s="514"/>
      <c r="I40" s="514"/>
      <c r="J40" s="514"/>
      <c r="K40" s="514"/>
      <c r="L40" s="514"/>
      <c r="M40" s="514"/>
      <c r="N40" s="514"/>
      <c r="O40" s="136"/>
      <c r="P40" s="136"/>
      <c r="Q40" s="136"/>
    </row>
    <row r="41" spans="2:21" ht="15.75" customHeight="1" x14ac:dyDescent="0.3">
      <c r="B41" s="194"/>
      <c r="C41" s="514"/>
      <c r="D41" s="514"/>
      <c r="E41" s="514"/>
      <c r="F41" s="514"/>
      <c r="G41" s="514"/>
      <c r="H41" s="514"/>
      <c r="I41" s="514"/>
      <c r="J41" s="514"/>
      <c r="K41" s="514"/>
      <c r="L41" s="514"/>
      <c r="M41" s="514"/>
      <c r="N41" s="514"/>
      <c r="O41" s="136"/>
      <c r="P41" s="136"/>
      <c r="Q41" s="136"/>
    </row>
    <row r="42" spans="2:21" ht="15.75" customHeight="1" x14ac:dyDescent="0.3">
      <c r="B42" s="194"/>
      <c r="C42" s="514"/>
      <c r="D42" s="514"/>
      <c r="E42" s="514"/>
      <c r="F42" s="514"/>
      <c r="G42" s="514"/>
      <c r="H42" s="514"/>
      <c r="I42" s="514"/>
      <c r="J42" s="514"/>
      <c r="K42" s="514"/>
      <c r="L42" s="514"/>
      <c r="M42" s="514"/>
      <c r="N42" s="514"/>
      <c r="O42" s="136"/>
      <c r="P42" s="136"/>
      <c r="Q42" s="136"/>
    </row>
    <row r="43" spans="2:21" ht="15.75" customHeight="1" x14ac:dyDescent="0.3">
      <c r="B43" s="194"/>
      <c r="C43" s="514"/>
      <c r="D43" s="514"/>
      <c r="E43" s="514"/>
      <c r="F43" s="514"/>
      <c r="G43" s="514"/>
      <c r="H43" s="514"/>
      <c r="I43" s="514"/>
      <c r="J43" s="514"/>
      <c r="K43" s="514"/>
      <c r="L43" s="514"/>
      <c r="M43" s="514"/>
      <c r="N43" s="514"/>
      <c r="O43" s="136"/>
      <c r="P43" s="136"/>
      <c r="Q43" s="136"/>
    </row>
    <row r="44" spans="2:21" ht="15.75" customHeight="1" x14ac:dyDescent="0.3">
      <c r="B44" s="194"/>
      <c r="C44" s="553"/>
      <c r="D44" s="553"/>
      <c r="E44" s="553"/>
      <c r="F44" s="553"/>
      <c r="G44" s="553"/>
      <c r="H44" s="553"/>
      <c r="I44" s="553"/>
      <c r="J44" s="553"/>
      <c r="K44" s="553"/>
      <c r="L44" s="553"/>
      <c r="M44" s="553"/>
      <c r="N44" s="553"/>
      <c r="O44" s="136"/>
      <c r="P44" s="136"/>
      <c r="Q44" s="136"/>
    </row>
    <row r="45" spans="2:21" ht="15.75" customHeight="1" x14ac:dyDescent="0.3">
      <c r="B45" s="194"/>
      <c r="C45" s="146"/>
      <c r="D45" s="146"/>
      <c r="E45" s="146"/>
      <c r="F45" s="146"/>
      <c r="G45" s="146"/>
      <c r="H45" s="146"/>
      <c r="I45" s="146"/>
      <c r="J45" s="146"/>
      <c r="K45" s="146"/>
      <c r="L45" s="146"/>
      <c r="M45" s="146"/>
      <c r="N45" s="146"/>
      <c r="O45" s="136"/>
      <c r="P45" s="136"/>
      <c r="Q45" s="136"/>
    </row>
    <row r="46" spans="2:21" ht="15.75" customHeight="1" x14ac:dyDescent="0.3">
      <c r="B46" s="194"/>
      <c r="C46" s="146"/>
      <c r="D46" s="146"/>
      <c r="E46" s="146"/>
      <c r="F46" s="146"/>
      <c r="G46" s="146"/>
      <c r="H46" s="146"/>
      <c r="I46" s="146"/>
      <c r="J46" s="146"/>
      <c r="K46" s="146"/>
      <c r="L46" s="146"/>
      <c r="M46" s="146"/>
      <c r="N46" s="146"/>
      <c r="O46" s="136"/>
      <c r="P46" s="136"/>
      <c r="Q46" s="136"/>
    </row>
    <row r="47" spans="2:21" ht="15.75" customHeight="1" x14ac:dyDescent="0.3">
      <c r="B47" s="194"/>
      <c r="C47" s="146"/>
      <c r="D47" s="146"/>
      <c r="E47" s="146"/>
      <c r="F47" s="146"/>
      <c r="G47" s="146"/>
      <c r="H47" s="146"/>
      <c r="I47" s="146"/>
      <c r="J47" s="146"/>
      <c r="K47" s="146"/>
      <c r="L47" s="146"/>
      <c r="M47" s="146"/>
      <c r="N47" s="146"/>
      <c r="O47" s="136"/>
      <c r="P47" s="136"/>
      <c r="Q47" s="136"/>
    </row>
    <row r="48" spans="2:21" ht="15.75" customHeight="1" x14ac:dyDescent="0.3">
      <c r="B48" s="194"/>
      <c r="C48" s="146"/>
      <c r="D48" s="146"/>
      <c r="E48" s="146"/>
      <c r="F48" s="146"/>
      <c r="G48" s="146"/>
      <c r="H48" s="146"/>
      <c r="I48" s="146"/>
      <c r="J48" s="146"/>
      <c r="K48" s="146"/>
      <c r="L48" s="146"/>
      <c r="M48" s="146"/>
      <c r="N48" s="146"/>
      <c r="O48" s="136"/>
      <c r="P48" s="136"/>
      <c r="Q48" s="136"/>
    </row>
    <row r="49" spans="2:23" ht="15.75" customHeight="1" x14ac:dyDescent="0.3">
      <c r="B49" s="194"/>
      <c r="C49" s="146"/>
      <c r="D49" s="146"/>
      <c r="E49" s="146"/>
      <c r="F49" s="146"/>
      <c r="G49" s="146"/>
      <c r="H49" s="146"/>
      <c r="I49" s="146"/>
      <c r="J49" s="146"/>
      <c r="K49" s="146"/>
      <c r="L49" s="146"/>
      <c r="M49" s="146"/>
      <c r="N49" s="146"/>
      <c r="O49" s="136"/>
      <c r="P49" s="136"/>
      <c r="Q49" s="136"/>
    </row>
    <row r="50" spans="2:23" ht="15.75" customHeight="1" x14ac:dyDescent="0.3">
      <c r="B50" s="194"/>
      <c r="C50" s="146"/>
      <c r="D50" s="146"/>
      <c r="E50" s="146"/>
      <c r="F50" s="146"/>
      <c r="G50" s="146"/>
      <c r="H50" s="146"/>
      <c r="I50" s="146"/>
      <c r="J50" s="146"/>
      <c r="K50" s="146"/>
      <c r="L50" s="146"/>
      <c r="M50" s="146"/>
      <c r="N50" s="146"/>
      <c r="O50" s="136"/>
      <c r="P50" s="136"/>
      <c r="Q50" s="136"/>
      <c r="R50" s="300"/>
      <c r="S50" s="301"/>
      <c r="T50" s="301"/>
    </row>
    <row r="51" spans="2:23" ht="15.75" customHeight="1" x14ac:dyDescent="0.3">
      <c r="B51" s="210"/>
      <c r="C51" s="211"/>
      <c r="D51" s="211"/>
      <c r="E51" s="211"/>
      <c r="F51" s="212"/>
      <c r="G51" s="213"/>
      <c r="H51" s="213"/>
      <c r="I51" s="213"/>
      <c r="J51" s="213"/>
      <c r="K51" s="213"/>
      <c r="L51" s="213"/>
      <c r="M51" s="163"/>
      <c r="N51" s="214"/>
      <c r="O51" s="215"/>
      <c r="P51" s="215"/>
      <c r="Q51" s="215"/>
    </row>
    <row r="52" spans="2:23" ht="15.75" customHeight="1" x14ac:dyDescent="0.3">
      <c r="B52" s="210"/>
      <c r="C52" s="211"/>
      <c r="D52" s="211"/>
      <c r="E52" s="211"/>
      <c r="F52" s="212"/>
      <c r="G52" s="213"/>
      <c r="H52" s="213"/>
      <c r="I52" s="213"/>
      <c r="J52" s="213"/>
      <c r="K52" s="213"/>
      <c r="L52" s="213"/>
      <c r="M52" s="163"/>
      <c r="N52" s="214"/>
      <c r="O52" s="215"/>
      <c r="P52" s="215"/>
      <c r="Q52" s="215"/>
      <c r="V52" s="135" t="s">
        <v>231</v>
      </c>
      <c r="W52" s="220">
        <f>W13</f>
        <v>132337.76999999999</v>
      </c>
    </row>
    <row r="53" spans="2:23" ht="15.75" customHeight="1" x14ac:dyDescent="0.3">
      <c r="B53" s="210"/>
      <c r="C53" s="211"/>
      <c r="D53" s="211"/>
      <c r="E53" s="211"/>
      <c r="F53" s="212"/>
      <c r="G53" s="213"/>
      <c r="H53" s="213"/>
      <c r="I53" s="213"/>
      <c r="J53" s="213"/>
      <c r="K53" s="213"/>
      <c r="L53" s="213"/>
      <c r="M53" s="163"/>
      <c r="N53" s="214"/>
      <c r="O53" s="215"/>
      <c r="P53" s="217"/>
      <c r="Q53" s="215"/>
      <c r="R53" s="144"/>
      <c r="S53" s="144"/>
      <c r="T53" s="217"/>
      <c r="U53" s="144"/>
    </row>
    <row r="54" spans="2:23" ht="15.75" customHeight="1" x14ac:dyDescent="0.3">
      <c r="B54" s="210"/>
      <c r="C54" s="211"/>
      <c r="D54" s="211"/>
      <c r="E54" s="211"/>
      <c r="F54" s="212"/>
      <c r="G54" s="213"/>
      <c r="H54" s="213"/>
      <c r="I54" s="213"/>
      <c r="J54" s="213"/>
      <c r="K54" s="213"/>
      <c r="L54" s="213"/>
      <c r="M54" s="163"/>
      <c r="N54" s="214"/>
      <c r="O54" s="215"/>
      <c r="P54" s="215"/>
      <c r="Q54" s="215"/>
      <c r="R54" s="144"/>
      <c r="S54" s="144"/>
      <c r="T54" s="144"/>
      <c r="U54" s="144"/>
    </row>
    <row r="55" spans="2:23" ht="15.75" customHeight="1" x14ac:dyDescent="0.3"/>
    <row r="56" spans="2:23" ht="15.75" customHeight="1" x14ac:dyDescent="0.3"/>
    <row r="57" spans="2:23" ht="15.75" customHeight="1" x14ac:dyDescent="0.3"/>
    <row r="58" spans="2:23" ht="15.75" customHeight="1" x14ac:dyDescent="0.3"/>
    <row r="59" spans="2:23" ht="15.75" customHeight="1" x14ac:dyDescent="0.3"/>
    <row r="60" spans="2:23" ht="15.75" customHeight="1" x14ac:dyDescent="0.3"/>
    <row r="61" spans="2:23" ht="15.75" customHeight="1" x14ac:dyDescent="0.3"/>
    <row r="62" spans="2:23" ht="15.75" customHeight="1" x14ac:dyDescent="0.3"/>
    <row r="63" spans="2:23" ht="15.75" customHeight="1" x14ac:dyDescent="0.3"/>
    <row r="64" spans="2:23" ht="15.75" customHeight="1" x14ac:dyDescent="0.3"/>
    <row r="65" ht="15.75" customHeight="1" x14ac:dyDescent="0.3"/>
    <row r="66" ht="15.75" customHeight="1" x14ac:dyDescent="0.3"/>
    <row r="67" ht="15.75" customHeight="1" x14ac:dyDescent="0.3"/>
  </sheetData>
  <mergeCells count="7">
    <mergeCell ref="U4:W4"/>
    <mergeCell ref="U5:W5"/>
    <mergeCell ref="B31:I31"/>
    <mergeCell ref="B22:G22"/>
    <mergeCell ref="B21:G21"/>
    <mergeCell ref="B17:G17"/>
    <mergeCell ref="B19:G19"/>
  </mergeCells>
  <conditionalFormatting sqref="R7:S12 A7:P12 U7:X12">
    <cfRule type="expression" dxfId="20" priority="1">
      <formula>MOD(ROW(),2)=0</formula>
    </cfRule>
  </conditionalFormatting>
  <hyperlinks>
    <hyperlink ref="B22" r:id="rId1" xr:uid="{00000000-0004-0000-2C00-000000000000}"/>
  </hyperlinks>
  <printOptions horizontalCentered="1" gridLines="1"/>
  <pageMargins left="0" right="0" top="0.75" bottom="0.75" header="0.3" footer="0.3"/>
  <pageSetup scale="49" orientation="landscape" horizontalDpi="1200" verticalDpi="1200"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CCFFCC"/>
    <pageSetUpPr fitToPage="1"/>
  </sheetPr>
  <dimension ref="A1:Y67"/>
  <sheetViews>
    <sheetView showGridLines="0" zoomScale="80" zoomScaleNormal="80" workbookViewId="0">
      <pane xSplit="2" ySplit="6" topLeftCell="I7" activePane="bottomRight" state="frozen"/>
      <selection pane="topRight" activeCell="C1" sqref="C1"/>
      <selection pane="bottomLeft" activeCell="A7" sqref="A7"/>
      <selection pane="bottomRight" activeCell="X25" sqref="X25"/>
    </sheetView>
  </sheetViews>
  <sheetFormatPr defaultColWidth="9.109375" defaultRowHeight="14.4" x14ac:dyDescent="0.3"/>
  <cols>
    <col min="1" max="1" width="7.88671875" style="135" customWidth="1"/>
    <col min="2" max="2" width="69.88671875" style="135" customWidth="1"/>
    <col min="3" max="3" width="48.5546875" style="135" bestFit="1" customWidth="1"/>
    <col min="4" max="4" width="14.5546875" style="135" bestFit="1" customWidth="1"/>
    <col min="5" max="5" width="13.6640625" style="135" customWidth="1"/>
    <col min="6" max="6" width="19.44140625" style="137" bestFit="1" customWidth="1"/>
    <col min="7" max="7" width="23" style="137" bestFit="1" customWidth="1"/>
    <col min="8" max="8" width="11.33203125" style="135" customWidth="1"/>
    <col min="9" max="9" width="12.88671875" style="135" customWidth="1"/>
    <col min="10" max="10" width="13.44140625" style="135" customWidth="1"/>
    <col min="11" max="11" width="15.6640625" style="135" customWidth="1"/>
    <col min="12" max="12" width="15.88671875" style="135" bestFit="1" customWidth="1"/>
    <col min="13" max="13" width="20.44140625" style="135" customWidth="1"/>
    <col min="14" max="14" width="14" style="135" bestFit="1" customWidth="1"/>
    <col min="15" max="15" width="13.6640625" style="135" customWidth="1"/>
    <col min="16" max="16" width="14.44140625" style="135" customWidth="1"/>
    <col min="17" max="17" width="3.6640625" style="135" customWidth="1"/>
    <col min="18" max="18" width="15.88671875" style="135" customWidth="1"/>
    <col min="19" max="19" width="14.109375" style="135" customWidth="1"/>
    <col min="20" max="20" width="3.6640625" style="141" customWidth="1"/>
    <col min="21" max="21" width="13.33203125" style="135" customWidth="1"/>
    <col min="22" max="22" width="16.6640625" style="135" bestFit="1" customWidth="1"/>
    <col min="23" max="23" width="13.44140625" style="135" bestFit="1" customWidth="1"/>
    <col min="24" max="24" width="14.33203125" style="135" customWidth="1"/>
    <col min="25" max="16384" width="9.109375" style="135"/>
  </cols>
  <sheetData>
    <row r="1" spans="1:25" ht="15.75" customHeight="1" x14ac:dyDescent="0.3">
      <c r="A1" s="134" t="s">
        <v>261</v>
      </c>
    </row>
    <row r="2" spans="1:25" ht="15.75" customHeight="1" x14ac:dyDescent="0.3">
      <c r="A2" s="138" t="str">
        <f>'#4100 ConnectionsEd.CenterPB'!A2</f>
        <v>Federal Grant Allocations/Reimbursements as of: 03/31/2024</v>
      </c>
      <c r="B2" s="199"/>
      <c r="N2" s="140"/>
      <c r="O2" s="140"/>
      <c r="Q2" s="141"/>
      <c r="R2" s="141"/>
      <c r="S2" s="141"/>
    </row>
    <row r="3" spans="1:25" ht="15.75" customHeight="1" x14ac:dyDescent="0.3">
      <c r="A3" s="142" t="s">
        <v>129</v>
      </c>
      <c r="B3" s="132"/>
      <c r="D3" s="132"/>
      <c r="E3" s="132"/>
      <c r="F3" s="131"/>
      <c r="Q3" s="141"/>
      <c r="R3" s="141"/>
      <c r="S3" s="141"/>
      <c r="U3" s="136"/>
      <c r="V3" s="143"/>
    </row>
    <row r="4" spans="1:25" ht="15.75" customHeight="1" x14ac:dyDescent="0.3">
      <c r="A4" s="132" t="s">
        <v>143</v>
      </c>
      <c r="N4" s="145"/>
      <c r="O4" s="145"/>
      <c r="P4" s="145"/>
      <c r="Q4" s="146"/>
      <c r="R4" s="141"/>
      <c r="S4" s="141"/>
      <c r="T4" s="146"/>
      <c r="U4" s="594" t="s">
        <v>263</v>
      </c>
      <c r="V4" s="594"/>
      <c r="W4" s="594"/>
      <c r="X4" s="147"/>
    </row>
    <row r="5" spans="1:25" ht="15" thickBot="1" x14ac:dyDescent="0.35">
      <c r="H5" s="148"/>
      <c r="I5" s="148"/>
      <c r="N5" s="145"/>
      <c r="O5" s="145"/>
      <c r="P5" s="145"/>
      <c r="Q5" s="146"/>
      <c r="R5" s="150"/>
      <c r="S5" s="150"/>
      <c r="T5" s="146"/>
      <c r="U5" s="597"/>
      <c r="V5" s="597"/>
      <c r="W5" s="597"/>
      <c r="X5" s="151"/>
    </row>
    <row r="6" spans="1:25" s="202" customFormat="1" ht="85.5" customHeight="1"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145"/>
      <c r="R6" s="154" t="s">
        <v>264</v>
      </c>
      <c r="S6" s="155" t="s">
        <v>265</v>
      </c>
      <c r="T6" s="200"/>
      <c r="U6" s="345" t="s">
        <v>223</v>
      </c>
      <c r="V6" s="346" t="s">
        <v>251</v>
      </c>
      <c r="W6" s="347" t="s">
        <v>252</v>
      </c>
      <c r="X6" s="159" t="str">
        <f>'#4100 ConnectionsEd.CenterPB'!X6</f>
        <v>Available Budget as of 03/31/2024</v>
      </c>
    </row>
    <row r="7" spans="1:25" ht="15.75" customHeight="1" x14ac:dyDescent="0.3">
      <c r="A7" s="137">
        <v>4201</v>
      </c>
      <c r="B7" s="135" t="s">
        <v>243</v>
      </c>
      <c r="C7" s="289" t="s">
        <v>95</v>
      </c>
      <c r="D7" s="137" t="s">
        <v>273</v>
      </c>
      <c r="E7" s="137" t="s">
        <v>266</v>
      </c>
      <c r="F7" s="137" t="s">
        <v>267</v>
      </c>
      <c r="G7" s="235" t="s">
        <v>7</v>
      </c>
      <c r="H7" s="296">
        <v>2.3E-2</v>
      </c>
      <c r="I7" s="296">
        <v>0.1265</v>
      </c>
      <c r="J7" s="169">
        <v>45473</v>
      </c>
      <c r="K7" s="169">
        <v>45474</v>
      </c>
      <c r="L7" s="169">
        <v>45108</v>
      </c>
      <c r="M7" s="137" t="s">
        <v>268</v>
      </c>
      <c r="N7" s="537">
        <v>59662.5</v>
      </c>
      <c r="O7" s="364">
        <v>0</v>
      </c>
      <c r="P7" s="365">
        <f>N7+O7</f>
        <v>59662.5</v>
      </c>
      <c r="Q7" s="175"/>
      <c r="R7" s="537">
        <v>0</v>
      </c>
      <c r="S7" s="365">
        <f>P7-R7</f>
        <v>59662.5</v>
      </c>
      <c r="T7" s="175"/>
      <c r="U7" s="537">
        <v>0</v>
      </c>
      <c r="V7" s="364">
        <v>0</v>
      </c>
      <c r="W7" s="452">
        <f>U7+V7</f>
        <v>0</v>
      </c>
      <c r="X7" s="428">
        <f>S7-W7</f>
        <v>59662.5</v>
      </c>
    </row>
    <row r="8" spans="1:25" ht="15.75" customHeight="1" x14ac:dyDescent="0.3">
      <c r="A8" s="160">
        <v>4228</v>
      </c>
      <c r="B8" s="135" t="s">
        <v>353</v>
      </c>
      <c r="C8" s="563" t="s">
        <v>354</v>
      </c>
      <c r="D8" s="137" t="s">
        <v>355</v>
      </c>
      <c r="E8" s="137" t="s">
        <v>342</v>
      </c>
      <c r="F8" s="169" t="s">
        <v>356</v>
      </c>
      <c r="G8" s="235" t="s">
        <v>7</v>
      </c>
      <c r="H8" s="296">
        <v>2.3E-2</v>
      </c>
      <c r="I8" s="296">
        <v>0.1265</v>
      </c>
      <c r="J8" s="169">
        <v>45565</v>
      </c>
      <c r="K8" s="169">
        <v>45566</v>
      </c>
      <c r="L8" s="169">
        <v>45314</v>
      </c>
      <c r="M8" s="137" t="s">
        <v>357</v>
      </c>
      <c r="N8" s="378">
        <v>31524.12</v>
      </c>
      <c r="O8" s="364"/>
      <c r="P8" s="365">
        <f>N8+O8</f>
        <v>31524.12</v>
      </c>
      <c r="Q8" s="175"/>
      <c r="R8" s="378"/>
      <c r="S8" s="365">
        <f>P8-R8</f>
        <v>31524.12</v>
      </c>
      <c r="T8" s="175"/>
      <c r="U8" s="378"/>
      <c r="V8" s="364"/>
      <c r="W8" s="452"/>
      <c r="X8" s="428">
        <f>S8-W8</f>
        <v>31524.12</v>
      </c>
    </row>
    <row r="9" spans="1:25" ht="15.75" customHeight="1" x14ac:dyDescent="0.3">
      <c r="A9" s="137">
        <v>4423</v>
      </c>
      <c r="B9" s="135" t="s">
        <v>193</v>
      </c>
      <c r="C9" s="289" t="s">
        <v>232</v>
      </c>
      <c r="D9" s="137" t="s">
        <v>175</v>
      </c>
      <c r="E9" s="137" t="s">
        <v>211</v>
      </c>
      <c r="F9" s="137" t="s">
        <v>184</v>
      </c>
      <c r="G9" s="235" t="s">
        <v>7</v>
      </c>
      <c r="H9" s="296">
        <v>0.05</v>
      </c>
      <c r="I9" s="296">
        <v>0.1265</v>
      </c>
      <c r="J9" s="169">
        <v>45199</v>
      </c>
      <c r="K9" s="169">
        <v>45199</v>
      </c>
      <c r="L9" s="169">
        <v>44201</v>
      </c>
      <c r="M9" s="137" t="s">
        <v>180</v>
      </c>
      <c r="N9" s="363">
        <v>59050.26</v>
      </c>
      <c r="O9" s="364">
        <v>0</v>
      </c>
      <c r="P9" s="365">
        <f t="shared" ref="P9:P21" si="0">N9+O9</f>
        <v>59050.26</v>
      </c>
      <c r="Q9" s="130"/>
      <c r="R9" s="378">
        <v>41822.75</v>
      </c>
      <c r="S9" s="365">
        <f t="shared" ref="S9:S21" si="1">P9-R9</f>
        <v>17227.510000000002</v>
      </c>
      <c r="T9" s="175"/>
      <c r="U9" s="378">
        <v>16376.95</v>
      </c>
      <c r="V9" s="364">
        <v>0</v>
      </c>
      <c r="W9" s="452">
        <f t="shared" ref="W9:W16" si="2">U9+V9</f>
        <v>16376.95</v>
      </c>
      <c r="X9" s="428">
        <v>0</v>
      </c>
      <c r="Y9" s="135" t="s">
        <v>326</v>
      </c>
    </row>
    <row r="10" spans="1:25" s="144" customFormat="1" ht="15.75" customHeight="1" x14ac:dyDescent="0.3">
      <c r="A10" s="160">
        <v>4426</v>
      </c>
      <c r="B10" s="144" t="s">
        <v>240</v>
      </c>
      <c r="C10" s="215" t="s">
        <v>232</v>
      </c>
      <c r="D10" s="160" t="s">
        <v>175</v>
      </c>
      <c r="E10" s="160" t="s">
        <v>217</v>
      </c>
      <c r="F10" s="160" t="s">
        <v>176</v>
      </c>
      <c r="G10" s="214" t="s">
        <v>7</v>
      </c>
      <c r="H10" s="296">
        <v>0.05</v>
      </c>
      <c r="I10" s="296">
        <v>0.1265</v>
      </c>
      <c r="J10" s="163">
        <v>45199</v>
      </c>
      <c r="K10" s="169">
        <v>45199</v>
      </c>
      <c r="L10" s="163">
        <v>44201</v>
      </c>
      <c r="M10" s="160" t="s">
        <v>178</v>
      </c>
      <c r="N10" s="363">
        <v>109308.32</v>
      </c>
      <c r="O10" s="370">
        <v>0</v>
      </c>
      <c r="P10" s="369">
        <f t="shared" si="0"/>
        <v>109308.32</v>
      </c>
      <c r="Q10" s="133"/>
      <c r="R10" s="363">
        <v>104534.52</v>
      </c>
      <c r="S10" s="369">
        <f t="shared" si="1"/>
        <v>4773.8000000000029</v>
      </c>
      <c r="T10" s="283"/>
      <c r="U10" s="363">
        <v>0</v>
      </c>
      <c r="V10" s="370">
        <v>0</v>
      </c>
      <c r="W10" s="451">
        <f t="shared" si="2"/>
        <v>0</v>
      </c>
      <c r="X10" s="416">
        <v>0</v>
      </c>
      <c r="Y10" s="144" t="s">
        <v>326</v>
      </c>
    </row>
    <row r="11" spans="1:25" ht="15.75" customHeight="1" x14ac:dyDescent="0.3">
      <c r="A11" s="137">
        <v>4427</v>
      </c>
      <c r="B11" s="135" t="s">
        <v>181</v>
      </c>
      <c r="C11" s="289" t="s">
        <v>232</v>
      </c>
      <c r="D11" s="137" t="s">
        <v>175</v>
      </c>
      <c r="E11" s="137" t="s">
        <v>216</v>
      </c>
      <c r="F11" s="137" t="s">
        <v>183</v>
      </c>
      <c r="G11" s="235" t="s">
        <v>7</v>
      </c>
      <c r="H11" s="296">
        <v>0.05</v>
      </c>
      <c r="I11" s="296">
        <v>0.1265</v>
      </c>
      <c r="J11" s="169">
        <v>45199</v>
      </c>
      <c r="K11" s="169">
        <v>45199</v>
      </c>
      <c r="L11" s="169">
        <v>44201</v>
      </c>
      <c r="M11" s="137" t="s">
        <v>179</v>
      </c>
      <c r="N11" s="363">
        <v>12475.41</v>
      </c>
      <c r="O11" s="364">
        <v>0</v>
      </c>
      <c r="P11" s="365">
        <f t="shared" si="0"/>
        <v>12475.41</v>
      </c>
      <c r="Q11" s="130"/>
      <c r="R11" s="378"/>
      <c r="S11" s="365">
        <f t="shared" si="1"/>
        <v>12475.41</v>
      </c>
      <c r="T11" s="175"/>
      <c r="U11" s="378">
        <v>12475.41</v>
      </c>
      <c r="V11" s="364">
        <v>0</v>
      </c>
      <c r="W11" s="452">
        <f t="shared" si="2"/>
        <v>12475.41</v>
      </c>
      <c r="X11" s="428">
        <f t="shared" ref="X11:X20" si="3">S11-W11</f>
        <v>0</v>
      </c>
      <c r="Y11" s="135" t="s">
        <v>326</v>
      </c>
    </row>
    <row r="12" spans="1:25" ht="15.75" customHeight="1" x14ac:dyDescent="0.3">
      <c r="A12" s="137">
        <v>4428</v>
      </c>
      <c r="B12" s="135" t="s">
        <v>191</v>
      </c>
      <c r="C12" s="289" t="s">
        <v>232</v>
      </c>
      <c r="D12" s="137" t="s">
        <v>175</v>
      </c>
      <c r="E12" s="137" t="s">
        <v>210</v>
      </c>
      <c r="F12" s="137" t="s">
        <v>192</v>
      </c>
      <c r="G12" s="235" t="s">
        <v>7</v>
      </c>
      <c r="H12" s="296">
        <v>0.05</v>
      </c>
      <c r="I12" s="296">
        <v>0.1265</v>
      </c>
      <c r="J12" s="169">
        <v>45199</v>
      </c>
      <c r="K12" s="169">
        <v>45199</v>
      </c>
      <c r="L12" s="169">
        <v>44201</v>
      </c>
      <c r="M12" s="137" t="s">
        <v>201</v>
      </c>
      <c r="N12" s="363">
        <v>9794.2099999999991</v>
      </c>
      <c r="O12" s="364">
        <v>0</v>
      </c>
      <c r="P12" s="365">
        <f t="shared" si="0"/>
        <v>9794.2099999999991</v>
      </c>
      <c r="Q12" s="130"/>
      <c r="R12" s="378">
        <v>0</v>
      </c>
      <c r="S12" s="365">
        <f t="shared" si="1"/>
        <v>9794.2099999999991</v>
      </c>
      <c r="T12" s="175"/>
      <c r="U12" s="378">
        <v>0</v>
      </c>
      <c r="V12" s="364">
        <v>0</v>
      </c>
      <c r="W12" s="452">
        <f t="shared" si="2"/>
        <v>0</v>
      </c>
      <c r="X12" s="428">
        <v>0</v>
      </c>
      <c r="Y12" s="147" t="s">
        <v>326</v>
      </c>
    </row>
    <row r="13" spans="1:25" ht="15.75" customHeight="1" x14ac:dyDescent="0.3">
      <c r="A13" s="137">
        <v>4429</v>
      </c>
      <c r="B13" s="135" t="s">
        <v>189</v>
      </c>
      <c r="C13" s="289" t="s">
        <v>232</v>
      </c>
      <c r="D13" s="137" t="s">
        <v>175</v>
      </c>
      <c r="E13" s="137" t="s">
        <v>215</v>
      </c>
      <c r="F13" s="137" t="s">
        <v>190</v>
      </c>
      <c r="G13" s="235" t="s">
        <v>7</v>
      </c>
      <c r="H13" s="296">
        <v>0.05</v>
      </c>
      <c r="I13" s="296">
        <v>0.1265</v>
      </c>
      <c r="J13" s="169">
        <v>45199</v>
      </c>
      <c r="K13" s="169">
        <v>45199</v>
      </c>
      <c r="L13" s="169">
        <v>44201</v>
      </c>
      <c r="M13" s="137" t="s">
        <v>200</v>
      </c>
      <c r="N13" s="363">
        <v>1005.93</v>
      </c>
      <c r="O13" s="364">
        <v>0</v>
      </c>
      <c r="P13" s="365">
        <f t="shared" si="0"/>
        <v>1005.93</v>
      </c>
      <c r="Q13" s="130"/>
      <c r="R13" s="378">
        <v>0</v>
      </c>
      <c r="S13" s="365">
        <f t="shared" si="1"/>
        <v>1005.93</v>
      </c>
      <c r="T13" s="175"/>
      <c r="U13" s="378">
        <v>0</v>
      </c>
      <c r="V13" s="364">
        <v>0</v>
      </c>
      <c r="W13" s="452">
        <f t="shared" si="2"/>
        <v>0</v>
      </c>
      <c r="X13" s="428">
        <v>0</v>
      </c>
      <c r="Y13" s="147" t="s">
        <v>326</v>
      </c>
    </row>
    <row r="14" spans="1:25" ht="15.75" customHeight="1" x14ac:dyDescent="0.3">
      <c r="A14" s="137">
        <v>4452</v>
      </c>
      <c r="B14" s="135" t="s">
        <v>297</v>
      </c>
      <c r="C14" s="529" t="s">
        <v>185</v>
      </c>
      <c r="D14" s="137" t="s">
        <v>186</v>
      </c>
      <c r="E14" s="137" t="s">
        <v>275</v>
      </c>
      <c r="F14" s="137" t="s">
        <v>276</v>
      </c>
      <c r="G14" s="235" t="s">
        <v>7</v>
      </c>
      <c r="H14" s="296">
        <v>0.05</v>
      </c>
      <c r="I14" s="296">
        <v>0.1265</v>
      </c>
      <c r="J14" s="169">
        <v>45565</v>
      </c>
      <c r="K14" s="169">
        <v>45565</v>
      </c>
      <c r="L14" s="169">
        <v>44279</v>
      </c>
      <c r="M14" s="137" t="s">
        <v>188</v>
      </c>
      <c r="N14" s="363">
        <v>106845.18</v>
      </c>
      <c r="O14" s="364">
        <v>16.739999999999998</v>
      </c>
      <c r="P14" s="365">
        <f t="shared" si="0"/>
        <v>106861.92</v>
      </c>
      <c r="Q14" s="527"/>
      <c r="R14" s="378"/>
      <c r="S14" s="365">
        <f t="shared" si="1"/>
        <v>106861.92</v>
      </c>
      <c r="T14" s="175"/>
      <c r="U14" s="378">
        <v>15358.43</v>
      </c>
      <c r="V14" s="364"/>
      <c r="W14" s="452">
        <f t="shared" si="2"/>
        <v>15358.43</v>
      </c>
      <c r="X14" s="428">
        <f t="shared" si="3"/>
        <v>91503.489999999991</v>
      </c>
    </row>
    <row r="15" spans="1:25" ht="15.75" customHeight="1" x14ac:dyDescent="0.3">
      <c r="A15" s="137">
        <v>4454</v>
      </c>
      <c r="B15" s="135" t="s">
        <v>298</v>
      </c>
      <c r="C15" s="529" t="s">
        <v>185</v>
      </c>
      <c r="D15" s="137" t="s">
        <v>186</v>
      </c>
      <c r="E15" s="137" t="s">
        <v>277</v>
      </c>
      <c r="F15" s="137" t="s">
        <v>290</v>
      </c>
      <c r="G15" s="235" t="s">
        <v>7</v>
      </c>
      <c r="H15" s="296">
        <v>0.05</v>
      </c>
      <c r="I15" s="296">
        <v>0.1265</v>
      </c>
      <c r="J15" s="169">
        <v>45565</v>
      </c>
      <c r="K15" s="169">
        <v>45565</v>
      </c>
      <c r="L15" s="169">
        <v>44279</v>
      </c>
      <c r="M15" s="137" t="s">
        <v>244</v>
      </c>
      <c r="N15" s="363">
        <v>4951.3999999999996</v>
      </c>
      <c r="O15" s="364">
        <v>91.23</v>
      </c>
      <c r="P15" s="365">
        <f t="shared" si="0"/>
        <v>5042.6299999999992</v>
      </c>
      <c r="Q15" s="527"/>
      <c r="R15" s="378">
        <v>-0.01</v>
      </c>
      <c r="S15" s="365">
        <f t="shared" si="1"/>
        <v>5042.6399999999994</v>
      </c>
      <c r="T15" s="175"/>
      <c r="U15" s="378">
        <v>0</v>
      </c>
      <c r="V15" s="364"/>
      <c r="W15" s="452">
        <f t="shared" si="2"/>
        <v>0</v>
      </c>
      <c r="X15" s="428">
        <f t="shared" si="3"/>
        <v>5042.6399999999994</v>
      </c>
    </row>
    <row r="16" spans="1:25" ht="15.75" customHeight="1" x14ac:dyDescent="0.3">
      <c r="A16" s="137">
        <v>4457</v>
      </c>
      <c r="B16" s="135" t="s">
        <v>299</v>
      </c>
      <c r="C16" s="529" t="s">
        <v>185</v>
      </c>
      <c r="D16" s="137" t="s">
        <v>186</v>
      </c>
      <c r="E16" s="137" t="s">
        <v>279</v>
      </c>
      <c r="F16" s="137" t="s">
        <v>278</v>
      </c>
      <c r="G16" s="235" t="s">
        <v>7</v>
      </c>
      <c r="H16" s="296">
        <v>0.05</v>
      </c>
      <c r="I16" s="296">
        <v>0.1265</v>
      </c>
      <c r="J16" s="169">
        <v>45565</v>
      </c>
      <c r="K16" s="169">
        <v>45565</v>
      </c>
      <c r="L16" s="169">
        <v>44279</v>
      </c>
      <c r="M16" s="137" t="s">
        <v>280</v>
      </c>
      <c r="N16" s="363">
        <v>2356.73</v>
      </c>
      <c r="O16" s="364"/>
      <c r="P16" s="365">
        <f t="shared" si="0"/>
        <v>2356.73</v>
      </c>
      <c r="Q16" s="527"/>
      <c r="R16" s="378"/>
      <c r="S16" s="365">
        <f t="shared" si="1"/>
        <v>2356.73</v>
      </c>
      <c r="T16" s="175"/>
      <c r="U16" s="378">
        <v>0</v>
      </c>
      <c r="V16" s="364"/>
      <c r="W16" s="452">
        <f t="shared" si="2"/>
        <v>0</v>
      </c>
      <c r="X16" s="428">
        <f t="shared" si="3"/>
        <v>2356.73</v>
      </c>
    </row>
    <row r="17" spans="1:25" ht="15.75" customHeight="1" x14ac:dyDescent="0.3">
      <c r="A17" s="137">
        <v>4459</v>
      </c>
      <c r="B17" s="135" t="s">
        <v>212</v>
      </c>
      <c r="C17" s="529" t="s">
        <v>185</v>
      </c>
      <c r="D17" s="137" t="s">
        <v>186</v>
      </c>
      <c r="E17" s="137" t="s">
        <v>213</v>
      </c>
      <c r="F17" s="137" t="s">
        <v>187</v>
      </c>
      <c r="G17" s="235" t="s">
        <v>7</v>
      </c>
      <c r="H17" s="296">
        <v>0.05</v>
      </c>
      <c r="I17" s="296">
        <v>0.1265</v>
      </c>
      <c r="J17" s="169">
        <v>45565</v>
      </c>
      <c r="K17" s="169">
        <v>45565</v>
      </c>
      <c r="L17" s="169">
        <v>44279</v>
      </c>
      <c r="M17" s="137" t="s">
        <v>188</v>
      </c>
      <c r="N17" s="363">
        <v>427380.73</v>
      </c>
      <c r="O17" s="364">
        <v>66.95</v>
      </c>
      <c r="P17" s="365">
        <f t="shared" si="0"/>
        <v>427447.68</v>
      </c>
      <c r="Q17" s="527"/>
      <c r="R17" s="378">
        <v>60443.4</v>
      </c>
      <c r="S17" s="365">
        <f t="shared" si="1"/>
        <v>367004.27999999997</v>
      </c>
      <c r="T17" s="175"/>
      <c r="U17" s="378">
        <v>158383.01999999999</v>
      </c>
      <c r="V17" s="364"/>
      <c r="W17" s="452">
        <f>SUM(U17:V17)</f>
        <v>158383.01999999999</v>
      </c>
      <c r="X17" s="428">
        <f t="shared" si="3"/>
        <v>208621.25999999998</v>
      </c>
    </row>
    <row r="18" spans="1:25" ht="15.75" customHeight="1" x14ac:dyDescent="0.3">
      <c r="A18" s="137">
        <v>4461</v>
      </c>
      <c r="B18" s="135" t="s">
        <v>300</v>
      </c>
      <c r="C18" s="529" t="s">
        <v>185</v>
      </c>
      <c r="D18" s="137" t="s">
        <v>186</v>
      </c>
      <c r="E18" s="137" t="s">
        <v>281</v>
      </c>
      <c r="F18" s="137" t="s">
        <v>282</v>
      </c>
      <c r="G18" s="235" t="s">
        <v>7</v>
      </c>
      <c r="H18" s="296">
        <v>0.05</v>
      </c>
      <c r="I18" s="296">
        <v>0.1265</v>
      </c>
      <c r="J18" s="169">
        <v>45565</v>
      </c>
      <c r="K18" s="169">
        <v>45565</v>
      </c>
      <c r="L18" s="169">
        <v>44279</v>
      </c>
      <c r="M18" s="137" t="s">
        <v>283</v>
      </c>
      <c r="N18" s="363">
        <v>2756.86</v>
      </c>
      <c r="O18" s="364"/>
      <c r="P18" s="365">
        <f t="shared" si="0"/>
        <v>2756.86</v>
      </c>
      <c r="Q18" s="527"/>
      <c r="R18" s="378"/>
      <c r="S18" s="365">
        <f t="shared" si="1"/>
        <v>2756.86</v>
      </c>
      <c r="T18" s="175"/>
      <c r="U18" s="378"/>
      <c r="V18" s="364"/>
      <c r="W18" s="452"/>
      <c r="X18" s="428">
        <f t="shared" si="3"/>
        <v>2756.86</v>
      </c>
    </row>
    <row r="19" spans="1:25" ht="15.75" customHeight="1" x14ac:dyDescent="0.3">
      <c r="A19" s="137">
        <v>4462</v>
      </c>
      <c r="B19" s="135" t="s">
        <v>321</v>
      </c>
      <c r="C19" s="529" t="s">
        <v>185</v>
      </c>
      <c r="D19" s="137" t="s">
        <v>186</v>
      </c>
      <c r="E19" s="137" t="s">
        <v>284</v>
      </c>
      <c r="F19" s="137" t="s">
        <v>285</v>
      </c>
      <c r="G19" s="235" t="s">
        <v>7</v>
      </c>
      <c r="H19" s="296">
        <v>0.05</v>
      </c>
      <c r="I19" s="296">
        <v>0.1265</v>
      </c>
      <c r="J19" s="169">
        <v>45565</v>
      </c>
      <c r="K19" s="169">
        <v>45565</v>
      </c>
      <c r="L19" s="169">
        <v>44279</v>
      </c>
      <c r="M19" s="137" t="s">
        <v>286</v>
      </c>
      <c r="N19" s="363">
        <v>3903.2</v>
      </c>
      <c r="O19" s="364"/>
      <c r="P19" s="365">
        <f t="shared" si="0"/>
        <v>3903.2</v>
      </c>
      <c r="Q19" s="527"/>
      <c r="R19" s="378"/>
      <c r="S19" s="365">
        <f t="shared" si="1"/>
        <v>3903.2</v>
      </c>
      <c r="T19" s="175"/>
      <c r="U19" s="378"/>
      <c r="V19" s="364"/>
      <c r="W19" s="452"/>
      <c r="X19" s="428">
        <f t="shared" si="3"/>
        <v>3903.2</v>
      </c>
    </row>
    <row r="20" spans="1:25" ht="15.75" customHeight="1" x14ac:dyDescent="0.3">
      <c r="A20" s="137">
        <v>4463</v>
      </c>
      <c r="B20" s="135" t="s">
        <v>302</v>
      </c>
      <c r="C20" s="529" t="s">
        <v>185</v>
      </c>
      <c r="D20" s="137" t="s">
        <v>186</v>
      </c>
      <c r="E20" s="137" t="s">
        <v>287</v>
      </c>
      <c r="F20" s="137" t="s">
        <v>288</v>
      </c>
      <c r="G20" s="235" t="s">
        <v>7</v>
      </c>
      <c r="H20" s="296">
        <v>0.05</v>
      </c>
      <c r="I20" s="296">
        <v>0.1265</v>
      </c>
      <c r="J20" s="169">
        <v>45565</v>
      </c>
      <c r="K20" s="169">
        <v>45565</v>
      </c>
      <c r="L20" s="169">
        <v>44279</v>
      </c>
      <c r="M20" s="137" t="s">
        <v>289</v>
      </c>
      <c r="N20" s="363">
        <v>13162.88</v>
      </c>
      <c r="O20" s="364"/>
      <c r="P20" s="365">
        <f t="shared" si="0"/>
        <v>13162.88</v>
      </c>
      <c r="Q20" s="527"/>
      <c r="R20" s="378"/>
      <c r="S20" s="365">
        <f t="shared" si="1"/>
        <v>13162.88</v>
      </c>
      <c r="T20" s="175"/>
      <c r="U20" s="378"/>
      <c r="V20" s="364"/>
      <c r="W20" s="452"/>
      <c r="X20" s="428">
        <f t="shared" si="3"/>
        <v>13162.88</v>
      </c>
    </row>
    <row r="21" spans="1:25" ht="15.75" customHeight="1" x14ac:dyDescent="0.3">
      <c r="A21" s="137">
        <v>4464</v>
      </c>
      <c r="B21" s="135" t="s">
        <v>233</v>
      </c>
      <c r="C21" s="289" t="s">
        <v>235</v>
      </c>
      <c r="D21" s="137" t="s">
        <v>175</v>
      </c>
      <c r="E21" s="137" t="s">
        <v>225</v>
      </c>
      <c r="F21" s="137" t="s">
        <v>226</v>
      </c>
      <c r="G21" s="235" t="s">
        <v>7</v>
      </c>
      <c r="H21" s="296">
        <v>0.05</v>
      </c>
      <c r="I21" s="296">
        <v>0.1265</v>
      </c>
      <c r="J21" s="169">
        <v>45199</v>
      </c>
      <c r="K21" s="169">
        <v>45199</v>
      </c>
      <c r="L21" s="169">
        <v>44201</v>
      </c>
      <c r="M21" s="137" t="s">
        <v>234</v>
      </c>
      <c r="N21" s="379">
        <v>19347.350000000002</v>
      </c>
      <c r="O21" s="380">
        <v>0</v>
      </c>
      <c r="P21" s="365">
        <f t="shared" si="0"/>
        <v>19347.350000000002</v>
      </c>
      <c r="Q21" s="130"/>
      <c r="R21" s="378">
        <v>0</v>
      </c>
      <c r="S21" s="365">
        <f t="shared" si="1"/>
        <v>19347.350000000002</v>
      </c>
      <c r="T21" s="175"/>
      <c r="U21" s="409">
        <v>0</v>
      </c>
      <c r="V21" s="380">
        <v>0</v>
      </c>
      <c r="W21" s="452"/>
      <c r="X21" s="456">
        <v>0</v>
      </c>
      <c r="Y21" s="135" t="s">
        <v>326</v>
      </c>
    </row>
    <row r="22" spans="1:25" ht="15.75" customHeight="1" thickBot="1" x14ac:dyDescent="0.35">
      <c r="C22" s="235"/>
      <c r="D22" s="137"/>
      <c r="E22" s="137"/>
      <c r="J22" s="198"/>
      <c r="K22" s="198"/>
      <c r="L22" s="198" t="s">
        <v>91</v>
      </c>
      <c r="M22" s="172" t="s">
        <v>38</v>
      </c>
      <c r="N22" s="366">
        <f>SUM(N7:N21)</f>
        <v>863525.08</v>
      </c>
      <c r="O22" s="367">
        <f>SUM(O7:O21)</f>
        <v>174.92000000000002</v>
      </c>
      <c r="P22" s="368">
        <f>SUM(P7:P21)</f>
        <v>863699.99999999988</v>
      </c>
      <c r="Q22" s="130"/>
      <c r="R22" s="366">
        <f>SUM(R7:R21)</f>
        <v>206800.66</v>
      </c>
      <c r="S22" s="368">
        <f>SUM(S7:S21)</f>
        <v>656899.34</v>
      </c>
      <c r="T22" s="175"/>
      <c r="U22" s="366">
        <f>SUM(U7:U21)</f>
        <v>202593.81</v>
      </c>
      <c r="V22" s="367">
        <f>SUM(V7:V21)</f>
        <v>0</v>
      </c>
      <c r="W22" s="454">
        <f>SUM(W7:W21)</f>
        <v>202593.81</v>
      </c>
      <c r="X22" s="457">
        <f>SUM(X7:X21)</f>
        <v>418533.68</v>
      </c>
    </row>
    <row r="23" spans="1:25" ht="15.75" customHeight="1" thickTop="1" x14ac:dyDescent="0.3">
      <c r="C23" s="137"/>
      <c r="D23" s="137"/>
      <c r="E23" s="137"/>
      <c r="J23" s="198"/>
      <c r="K23" s="198"/>
      <c r="L23" s="198"/>
      <c r="M23" s="172"/>
      <c r="N23" s="171"/>
      <c r="O23" s="171"/>
      <c r="P23" s="171"/>
      <c r="Q23" s="171"/>
      <c r="R23" s="171"/>
      <c r="S23" s="171"/>
      <c r="T23" s="170"/>
    </row>
    <row r="24" spans="1:25" ht="15.75" customHeight="1" x14ac:dyDescent="0.3">
      <c r="B24" s="132" t="s">
        <v>111</v>
      </c>
      <c r="C24" s="182"/>
      <c r="D24" s="182"/>
      <c r="E24" s="182"/>
    </row>
    <row r="25" spans="1:25" ht="15.75" customHeight="1" x14ac:dyDescent="0.3">
      <c r="B25" s="596" t="s">
        <v>253</v>
      </c>
      <c r="C25" s="596"/>
      <c r="D25" s="596"/>
      <c r="E25" s="596"/>
      <c r="F25" s="596"/>
      <c r="G25" s="596"/>
    </row>
    <row r="26" spans="1:25" ht="15.75" customHeight="1" x14ac:dyDescent="0.3">
      <c r="C26" s="182"/>
      <c r="D26" s="182"/>
      <c r="E26" s="182"/>
    </row>
    <row r="27" spans="1:25" ht="15.75" customHeight="1" x14ac:dyDescent="0.3">
      <c r="B27" s="596" t="s">
        <v>115</v>
      </c>
      <c r="C27" s="596"/>
      <c r="D27" s="596"/>
      <c r="E27" s="596"/>
      <c r="F27" s="596"/>
      <c r="G27" s="596"/>
    </row>
    <row r="28" spans="1:25" ht="15.75" customHeight="1" x14ac:dyDescent="0.3">
      <c r="B28" s="176"/>
      <c r="C28" s="176"/>
      <c r="D28" s="176"/>
      <c r="E28" s="176"/>
      <c r="F28" s="177"/>
    </row>
    <row r="29" spans="1:25" ht="15.75" customHeight="1" x14ac:dyDescent="0.3">
      <c r="B29" s="596" t="s">
        <v>136</v>
      </c>
      <c r="C29" s="596"/>
      <c r="D29" s="596"/>
      <c r="E29" s="596"/>
      <c r="F29" s="596"/>
      <c r="G29" s="596"/>
    </row>
    <row r="30" spans="1:25" ht="15.75" customHeight="1" x14ac:dyDescent="0.3">
      <c r="B30" s="609" t="s">
        <v>135</v>
      </c>
      <c r="C30" s="596"/>
      <c r="D30" s="596"/>
      <c r="E30" s="596"/>
      <c r="F30" s="596"/>
      <c r="G30" s="596"/>
    </row>
    <row r="31" spans="1:25" ht="15.75" customHeight="1" x14ac:dyDescent="0.3">
      <c r="B31" s="176"/>
      <c r="C31" s="176"/>
      <c r="D31" s="176"/>
      <c r="E31" s="176"/>
      <c r="F31" s="177"/>
    </row>
    <row r="32" spans="1:25" ht="15.75" customHeight="1" x14ac:dyDescent="0.3">
      <c r="B32" s="131" t="s">
        <v>98</v>
      </c>
      <c r="C32" s="180" t="s">
        <v>101</v>
      </c>
      <c r="D32" s="180" t="s">
        <v>102</v>
      </c>
      <c r="E32" s="180"/>
      <c r="F32" s="177"/>
    </row>
    <row r="33" spans="2:20" ht="15.75" customHeight="1" x14ac:dyDescent="0.3">
      <c r="B33" s="135" t="s">
        <v>237</v>
      </c>
      <c r="C33" s="182" t="s">
        <v>205</v>
      </c>
      <c r="D33" s="182" t="s">
        <v>206</v>
      </c>
      <c r="E33" s="182"/>
    </row>
    <row r="34" spans="2:20" ht="15.75" customHeight="1" x14ac:dyDescent="0.3">
      <c r="B34" s="135" t="s">
        <v>238</v>
      </c>
      <c r="C34" s="182" t="s">
        <v>205</v>
      </c>
      <c r="D34" s="182" t="s">
        <v>206</v>
      </c>
      <c r="E34" s="182"/>
    </row>
    <row r="35" spans="2:20" ht="15.75" customHeight="1" x14ac:dyDescent="0.3">
      <c r="C35" s="182"/>
      <c r="D35" s="182"/>
      <c r="E35" s="182"/>
    </row>
    <row r="36" spans="2:20" ht="15.75" customHeight="1" x14ac:dyDescent="0.3">
      <c r="B36" s="592" t="s">
        <v>269</v>
      </c>
      <c r="C36" s="592"/>
      <c r="D36" s="592"/>
      <c r="E36" s="592"/>
      <c r="F36" s="592"/>
      <c r="G36" s="592"/>
      <c r="H36" s="592"/>
      <c r="I36" s="592"/>
      <c r="J36" s="141"/>
      <c r="K36" s="141"/>
      <c r="L36" s="141"/>
      <c r="M36" s="141"/>
      <c r="N36" s="141"/>
      <c r="O36" s="141"/>
      <c r="P36" s="141"/>
      <c r="Q36" s="141"/>
      <c r="R36" s="141"/>
      <c r="S36" s="141"/>
    </row>
    <row r="37" spans="2:20" ht="15.75" customHeight="1" x14ac:dyDescent="0.3">
      <c r="B37" s="128" t="s">
        <v>270</v>
      </c>
      <c r="C37" s="182"/>
      <c r="D37" s="182"/>
      <c r="E37" s="182"/>
      <c r="J37" s="141"/>
      <c r="K37" s="141"/>
      <c r="L37" s="141"/>
      <c r="M37" s="141"/>
      <c r="N37" s="141"/>
      <c r="O37" s="141"/>
      <c r="P37" s="141"/>
      <c r="Q37" s="141"/>
      <c r="R37" s="300"/>
      <c r="S37" s="197"/>
      <c r="T37" s="197"/>
    </row>
    <row r="38" spans="2:20" ht="15.75" customHeight="1" x14ac:dyDescent="0.3">
      <c r="B38" s="204"/>
      <c r="C38" s="205"/>
      <c r="D38" s="205"/>
      <c r="E38" s="205"/>
      <c r="F38" s="205"/>
      <c r="G38" s="205"/>
      <c r="H38" s="141"/>
      <c r="I38" s="141"/>
      <c r="J38" s="141"/>
      <c r="K38" s="141"/>
      <c r="L38" s="141"/>
      <c r="M38" s="141"/>
      <c r="N38" s="141"/>
      <c r="O38" s="141"/>
      <c r="P38" s="141"/>
      <c r="Q38" s="141"/>
      <c r="R38" s="300"/>
      <c r="S38" s="197"/>
      <c r="T38" s="197"/>
    </row>
    <row r="39" spans="2:20" ht="15.75" customHeight="1" x14ac:dyDescent="0.3">
      <c r="B39" s="206"/>
      <c r="C39" s="186"/>
      <c r="D39" s="186"/>
      <c r="E39" s="186"/>
      <c r="F39" s="186"/>
      <c r="G39" s="186"/>
      <c r="H39" s="184"/>
      <c r="I39" s="184"/>
      <c r="J39" s="184"/>
      <c r="K39" s="184"/>
      <c r="L39" s="184"/>
      <c r="M39" s="184"/>
      <c r="N39" s="184"/>
      <c r="O39" s="184"/>
      <c r="P39" s="184"/>
      <c r="Q39" s="184"/>
      <c r="R39" s="297" t="s">
        <v>256</v>
      </c>
      <c r="S39" s="187"/>
      <c r="T39" s="197"/>
    </row>
    <row r="40" spans="2:20" ht="15.75" customHeight="1" x14ac:dyDescent="0.3">
      <c r="B40" s="188" t="s">
        <v>255</v>
      </c>
      <c r="C40" s="190" t="s">
        <v>2</v>
      </c>
      <c r="D40" s="190"/>
      <c r="E40" s="190"/>
      <c r="F40" s="570" t="s">
        <v>34</v>
      </c>
      <c r="G40" s="190" t="s">
        <v>35</v>
      </c>
      <c r="H40" s="190"/>
      <c r="I40" s="190"/>
      <c r="J40" s="190"/>
      <c r="K40" s="190"/>
      <c r="L40" s="190"/>
      <c r="M40" s="190" t="s">
        <v>36</v>
      </c>
      <c r="N40" s="190" t="s">
        <v>37</v>
      </c>
      <c r="O40" s="191"/>
      <c r="P40" s="191"/>
      <c r="Q40" s="191"/>
      <c r="R40" s="192" t="s">
        <v>81</v>
      </c>
      <c r="S40" s="193"/>
      <c r="T40" s="197"/>
    </row>
    <row r="41" spans="2:20" ht="15.75" customHeight="1" x14ac:dyDescent="0.3">
      <c r="B41" s="194"/>
      <c r="C41" s="146"/>
      <c r="D41" s="146"/>
      <c r="E41" s="146"/>
      <c r="F41" s="571"/>
      <c r="G41" s="146"/>
      <c r="H41" s="146"/>
      <c r="I41" s="146"/>
      <c r="J41" s="146"/>
      <c r="K41" s="146"/>
      <c r="L41" s="146"/>
      <c r="M41" s="146"/>
      <c r="N41" s="146"/>
      <c r="O41" s="136"/>
      <c r="P41" s="136"/>
      <c r="Q41" s="136"/>
    </row>
    <row r="42" spans="2:20" ht="15.75" customHeight="1" x14ac:dyDescent="0.3">
      <c r="B42" s="194"/>
      <c r="C42" s="146"/>
      <c r="D42" s="146"/>
      <c r="E42" s="146"/>
      <c r="F42" s="571"/>
      <c r="G42" s="146"/>
      <c r="H42" s="146"/>
      <c r="I42" s="146"/>
      <c r="J42" s="146"/>
      <c r="K42" s="146"/>
      <c r="L42" s="146"/>
      <c r="M42" s="146"/>
      <c r="N42" s="146"/>
      <c r="O42" s="136"/>
      <c r="P42" s="136"/>
      <c r="Q42" s="136"/>
      <c r="R42" s="300"/>
      <c r="S42" s="301"/>
      <c r="T42" s="197"/>
    </row>
    <row r="43" spans="2:20" ht="15.75" customHeight="1" x14ac:dyDescent="0.3">
      <c r="B43" s="147"/>
      <c r="C43" s="146"/>
      <c r="D43" s="146"/>
      <c r="E43" s="146"/>
      <c r="F43" s="571"/>
    </row>
    <row r="44" spans="2:20" ht="15.75" customHeight="1" x14ac:dyDescent="0.3">
      <c r="B44" s="147"/>
      <c r="C44" s="514"/>
      <c r="D44" s="514"/>
      <c r="E44" s="514"/>
      <c r="F44" s="571"/>
    </row>
    <row r="45" spans="2:20" ht="15.75" customHeight="1" x14ac:dyDescent="0.3">
      <c r="B45" s="210"/>
      <c r="C45" s="211"/>
      <c r="D45" s="211"/>
      <c r="E45" s="211"/>
      <c r="F45" s="160"/>
      <c r="G45" s="213"/>
      <c r="H45" s="213"/>
      <c r="I45" s="213"/>
      <c r="J45" s="213"/>
      <c r="K45" s="213"/>
      <c r="L45" s="213"/>
      <c r="M45" s="163"/>
      <c r="N45" s="214"/>
      <c r="O45" s="215"/>
      <c r="P45" s="215"/>
      <c r="Q45" s="215"/>
    </row>
    <row r="46" spans="2:20" ht="15.75" customHeight="1" x14ac:dyDescent="0.3">
      <c r="B46" s="210"/>
      <c r="C46" s="211"/>
      <c r="D46" s="211"/>
      <c r="E46" s="211"/>
      <c r="F46" s="160"/>
      <c r="G46" s="213"/>
      <c r="H46" s="213"/>
      <c r="I46" s="213"/>
      <c r="J46" s="213"/>
      <c r="K46" s="213"/>
      <c r="L46" s="213"/>
      <c r="M46" s="163"/>
      <c r="N46" s="214"/>
      <c r="O46" s="215"/>
      <c r="P46" s="215"/>
      <c r="Q46" s="215"/>
    </row>
    <row r="47" spans="2:20" ht="15.75" customHeight="1" x14ac:dyDescent="0.3">
      <c r="B47" s="210"/>
      <c r="C47" s="211"/>
      <c r="D47" s="211"/>
      <c r="E47" s="211"/>
      <c r="F47" s="160"/>
      <c r="G47" s="213"/>
      <c r="H47" s="213"/>
      <c r="I47" s="213"/>
      <c r="J47" s="213"/>
      <c r="K47" s="213"/>
      <c r="L47" s="213"/>
      <c r="M47" s="163"/>
      <c r="N47" s="214"/>
      <c r="O47" s="215"/>
      <c r="P47" s="215"/>
      <c r="Q47" s="215"/>
    </row>
    <row r="48" spans="2:20" ht="15.75" customHeight="1" x14ac:dyDescent="0.3"/>
    <row r="49" spans="16:23" ht="15.75" customHeight="1" x14ac:dyDescent="0.3"/>
    <row r="50" spans="16:23" ht="15.75" customHeight="1" x14ac:dyDescent="0.3">
      <c r="P50" s="144"/>
      <c r="Q50" s="144"/>
      <c r="R50" s="144"/>
      <c r="S50" s="144"/>
      <c r="T50" s="147"/>
    </row>
    <row r="51" spans="16:23" ht="15.75" customHeight="1" x14ac:dyDescent="0.3">
      <c r="P51" s="217"/>
      <c r="Q51" s="144"/>
      <c r="R51" s="144"/>
      <c r="S51" s="144"/>
      <c r="T51" s="218"/>
    </row>
    <row r="52" spans="16:23" ht="15.75" customHeight="1" x14ac:dyDescent="0.3">
      <c r="P52" s="144"/>
      <c r="Q52" s="144"/>
      <c r="R52" s="144"/>
      <c r="S52" s="144"/>
      <c r="T52" s="147"/>
      <c r="V52" s="135" t="s">
        <v>230</v>
      </c>
      <c r="W52" s="220">
        <f>W22</f>
        <v>202593.81</v>
      </c>
    </row>
    <row r="53" spans="16:23" ht="15.75" customHeight="1" x14ac:dyDescent="0.3"/>
    <row r="54" spans="16:23" ht="15.75" customHeight="1" x14ac:dyDescent="0.3"/>
    <row r="55" spans="16:23" ht="15.75" customHeight="1" x14ac:dyDescent="0.3"/>
    <row r="56" spans="16:23" ht="15.75" customHeight="1" x14ac:dyDescent="0.3"/>
    <row r="57" spans="16:23" ht="15.75" customHeight="1" x14ac:dyDescent="0.3"/>
    <row r="58" spans="16:23" ht="15.75" customHeight="1" x14ac:dyDescent="0.3">
      <c r="W58" s="174"/>
    </row>
    <row r="59" spans="16:23" ht="15.75" customHeight="1" x14ac:dyDescent="0.3"/>
    <row r="60" spans="16:23" ht="15.75" customHeight="1" x14ac:dyDescent="0.3"/>
    <row r="61" spans="16:23" ht="15.75" customHeight="1" x14ac:dyDescent="0.3"/>
    <row r="62" spans="16:23" ht="15.75" customHeight="1" x14ac:dyDescent="0.3"/>
    <row r="63" spans="16:23" ht="15.75" customHeight="1" x14ac:dyDescent="0.3"/>
    <row r="64" spans="16:23" ht="15.75" customHeight="1" x14ac:dyDescent="0.3"/>
    <row r="65" ht="15.75" customHeight="1" x14ac:dyDescent="0.3"/>
    <row r="66" ht="15.75" customHeight="1" x14ac:dyDescent="0.3"/>
    <row r="67" ht="15.75" customHeight="1" x14ac:dyDescent="0.3"/>
  </sheetData>
  <mergeCells count="7">
    <mergeCell ref="U4:W4"/>
    <mergeCell ref="U5:W5"/>
    <mergeCell ref="B36:I36"/>
    <mergeCell ref="B30:G30"/>
    <mergeCell ref="B29:G29"/>
    <mergeCell ref="B25:G25"/>
    <mergeCell ref="B27:G27"/>
  </mergeCells>
  <conditionalFormatting sqref="R7:S21 U7:X21 A7:P7 A9:P21 N8:P8">
    <cfRule type="expression" dxfId="19" priority="7">
      <formula>MOD(ROW(),2)=0</formula>
    </cfRule>
  </conditionalFormatting>
  <conditionalFormatting sqref="A8">
    <cfRule type="expression" dxfId="18" priority="4">
      <formula>MOD(ROW(),2)=0</formula>
    </cfRule>
  </conditionalFormatting>
  <conditionalFormatting sqref="B8:E8 J8:M8 G8">
    <cfRule type="expression" dxfId="17" priority="3">
      <formula>MOD(ROW(),2)=0</formula>
    </cfRule>
  </conditionalFormatting>
  <conditionalFormatting sqref="H8:I8">
    <cfRule type="expression" dxfId="16" priority="2">
      <formula>MOD(ROW(),2)=0</formula>
    </cfRule>
  </conditionalFormatting>
  <conditionalFormatting sqref="F8">
    <cfRule type="expression" dxfId="15" priority="1">
      <formula>MOD(ROW(),2)=0</formula>
    </cfRule>
  </conditionalFormatting>
  <hyperlinks>
    <hyperlink ref="B30" r:id="rId1" xr:uid="{00000000-0004-0000-2D00-000000000000}"/>
  </hyperlinks>
  <printOptions horizontalCentered="1" gridLines="1"/>
  <pageMargins left="0" right="0" top="0.75" bottom="0.75" header="0.3" footer="0.3"/>
  <pageSetup scale="49" orientation="landscape" horizontalDpi="1200" verticalDpi="1200"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CCFFCC"/>
    <pageSetUpPr fitToPage="1"/>
  </sheetPr>
  <dimension ref="A1:Y67"/>
  <sheetViews>
    <sheetView showGridLines="0" zoomScale="80" zoomScaleNormal="80" workbookViewId="0">
      <pane xSplit="2" ySplit="6" topLeftCell="I7" activePane="bottomRight" state="frozen"/>
      <selection pane="topRight" activeCell="C1" sqref="C1"/>
      <selection pane="bottomLeft" activeCell="A7" sqref="A7"/>
      <selection pane="bottomRight" activeCell="U25" sqref="U25"/>
    </sheetView>
  </sheetViews>
  <sheetFormatPr defaultColWidth="9.109375" defaultRowHeight="14.4" x14ac:dyDescent="0.3"/>
  <cols>
    <col min="1" max="1" width="7.88671875" style="135" customWidth="1"/>
    <col min="2" max="2" width="69.88671875" style="135" customWidth="1"/>
    <col min="3" max="3" width="49" style="135" customWidth="1"/>
    <col min="4" max="4" width="14.33203125" style="135" bestFit="1" customWidth="1"/>
    <col min="5" max="5" width="13.6640625" style="135" customWidth="1"/>
    <col min="6" max="6" width="19.44140625" style="137" bestFit="1" customWidth="1"/>
    <col min="7" max="7" width="23" style="137" bestFit="1" customWidth="1"/>
    <col min="8" max="8" width="11.33203125" style="135" customWidth="1"/>
    <col min="9" max="9" width="13.5546875" style="135" bestFit="1" customWidth="1"/>
    <col min="10" max="10" width="14" style="135" customWidth="1"/>
    <col min="11" max="11" width="15.5546875" style="135" customWidth="1"/>
    <col min="12" max="12" width="15.88671875" style="135" bestFit="1" customWidth="1"/>
    <col min="13" max="13" width="20.5546875" style="135" customWidth="1"/>
    <col min="14" max="14" width="15.88671875" style="135" bestFit="1" customWidth="1"/>
    <col min="15" max="15" width="16.109375" style="135" customWidth="1"/>
    <col min="16" max="16" width="15.88671875" style="135" bestFit="1" customWidth="1"/>
    <col min="17" max="17" width="3.6640625" style="135" customWidth="1"/>
    <col min="18" max="18" width="15.88671875" style="135" customWidth="1"/>
    <col min="19" max="19" width="15.88671875" style="135" bestFit="1" customWidth="1"/>
    <col min="20" max="20" width="3.88671875" style="141" customWidth="1"/>
    <col min="21" max="21" width="14" style="135" bestFit="1" customWidth="1"/>
    <col min="22" max="22" width="14.88671875" style="135" bestFit="1" customWidth="1"/>
    <col min="23" max="23" width="14" style="135" bestFit="1" customWidth="1"/>
    <col min="24" max="24" width="14.33203125" style="135" customWidth="1"/>
    <col min="25" max="16384" width="9.109375" style="135"/>
  </cols>
  <sheetData>
    <row r="1" spans="1:25" ht="15.75" customHeight="1" x14ac:dyDescent="0.3">
      <c r="A1" s="132" t="s">
        <v>137</v>
      </c>
    </row>
    <row r="2" spans="1:25" ht="15.75" customHeight="1" x14ac:dyDescent="0.3">
      <c r="A2" s="138" t="str">
        <f>'#4102 Bridge Prep Academy'!A2</f>
        <v>Federal Grant Allocations/Reimbursements as of: 03/31/2024</v>
      </c>
      <c r="B2" s="199"/>
      <c r="N2" s="140"/>
      <c r="O2" s="140"/>
      <c r="Q2" s="141"/>
      <c r="R2" s="141"/>
      <c r="S2" s="141"/>
    </row>
    <row r="3" spans="1:25" ht="15.75" customHeight="1" x14ac:dyDescent="0.3">
      <c r="A3" s="142" t="s">
        <v>138</v>
      </c>
      <c r="B3" s="132"/>
      <c r="D3" s="132"/>
      <c r="E3" s="132"/>
      <c r="F3" s="131"/>
      <c r="Q3" s="141"/>
      <c r="R3" s="141"/>
      <c r="S3" s="141"/>
      <c r="U3" s="136"/>
      <c r="V3" s="143"/>
    </row>
    <row r="4" spans="1:25" ht="15.75" customHeight="1" x14ac:dyDescent="0.3">
      <c r="A4" s="132" t="s">
        <v>143</v>
      </c>
      <c r="N4" s="145"/>
      <c r="O4" s="145"/>
      <c r="P4" s="145"/>
      <c r="Q4" s="146"/>
      <c r="R4" s="141"/>
      <c r="S4" s="141"/>
      <c r="T4" s="146"/>
      <c r="U4" s="594" t="s">
        <v>263</v>
      </c>
      <c r="V4" s="594"/>
      <c r="W4" s="594"/>
      <c r="X4" s="147"/>
    </row>
    <row r="5" spans="1:25" ht="15" thickBot="1" x14ac:dyDescent="0.35">
      <c r="H5" s="148"/>
      <c r="I5" s="148"/>
      <c r="N5" s="145"/>
      <c r="O5" s="145"/>
      <c r="P5" s="145"/>
      <c r="Q5" s="146"/>
      <c r="R5" s="150"/>
      <c r="S5" s="150"/>
      <c r="T5" s="146"/>
      <c r="U5" s="597"/>
      <c r="V5" s="597"/>
      <c r="W5" s="597"/>
      <c r="X5" s="151"/>
    </row>
    <row r="6" spans="1:25" s="202" customFormat="1" ht="72.599999999999994"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145"/>
      <c r="R6" s="154" t="s">
        <v>264</v>
      </c>
      <c r="S6" s="155" t="s">
        <v>265</v>
      </c>
      <c r="T6" s="200"/>
      <c r="U6" s="345" t="s">
        <v>223</v>
      </c>
      <c r="V6" s="346" t="s">
        <v>251</v>
      </c>
      <c r="W6" s="347" t="s">
        <v>252</v>
      </c>
      <c r="X6" s="159" t="str">
        <f>'#4102 Bridge Prep Academy'!X6</f>
        <v>Available Budget as of 03/31/2024</v>
      </c>
    </row>
    <row r="7" spans="1:25" x14ac:dyDescent="0.3">
      <c r="A7" s="160">
        <v>4228</v>
      </c>
      <c r="B7" s="135" t="s">
        <v>353</v>
      </c>
      <c r="C7" s="563" t="s">
        <v>354</v>
      </c>
      <c r="D7" s="137" t="s">
        <v>355</v>
      </c>
      <c r="E7" s="137" t="s">
        <v>342</v>
      </c>
      <c r="F7" s="169" t="s">
        <v>356</v>
      </c>
      <c r="G7" s="235" t="s">
        <v>7</v>
      </c>
      <c r="H7" s="296">
        <v>2.3E-2</v>
      </c>
      <c r="I7" s="296">
        <v>0.1265</v>
      </c>
      <c r="J7" s="169">
        <v>45565</v>
      </c>
      <c r="K7" s="169">
        <v>45566</v>
      </c>
      <c r="L7" s="169">
        <v>45314</v>
      </c>
      <c r="M7" s="137" t="s">
        <v>357</v>
      </c>
      <c r="N7" s="507">
        <v>31524.12</v>
      </c>
      <c r="O7" s="364"/>
      <c r="P7" s="365">
        <f>N7+O7</f>
        <v>31524.12</v>
      </c>
      <c r="Q7" s="130"/>
      <c r="R7" s="537">
        <v>0</v>
      </c>
      <c r="S7" s="365">
        <f t="shared" ref="S7:S17" si="0">P7-R7</f>
        <v>31524.12</v>
      </c>
      <c r="T7" s="175"/>
      <c r="U7" s="537">
        <v>0</v>
      </c>
      <c r="V7" s="364">
        <v>0</v>
      </c>
      <c r="W7" s="452">
        <f t="shared" ref="W7" si="1">U7+V7</f>
        <v>0</v>
      </c>
      <c r="X7" s="428">
        <f t="shared" ref="X7:X17" si="2">S7-W7</f>
        <v>31524.12</v>
      </c>
    </row>
    <row r="8" spans="1:25" x14ac:dyDescent="0.3">
      <c r="A8" s="137">
        <v>4253</v>
      </c>
      <c r="B8" s="135" t="s">
        <v>114</v>
      </c>
      <c r="C8" s="371" t="s">
        <v>344</v>
      </c>
      <c r="D8" s="182" t="s">
        <v>347</v>
      </c>
      <c r="E8" s="182" t="s">
        <v>345</v>
      </c>
      <c r="F8" s="135" t="s">
        <v>346</v>
      </c>
      <c r="G8" s="235" t="s">
        <v>7</v>
      </c>
      <c r="H8" s="296">
        <v>2.3E-2</v>
      </c>
      <c r="I8" s="296">
        <v>0.1265</v>
      </c>
      <c r="J8" s="169">
        <v>45473</v>
      </c>
      <c r="K8" s="169">
        <v>45474</v>
      </c>
      <c r="L8" s="169">
        <v>45108</v>
      </c>
      <c r="M8" s="137" t="s">
        <v>268</v>
      </c>
      <c r="N8" s="363">
        <v>27148.51</v>
      </c>
      <c r="O8" s="364"/>
      <c r="P8" s="365">
        <f>N8+O8</f>
        <v>27148.51</v>
      </c>
      <c r="Q8" s="527"/>
      <c r="R8" s="537"/>
      <c r="S8" s="365">
        <f>P8-R8</f>
        <v>27148.51</v>
      </c>
      <c r="T8" s="175"/>
      <c r="U8" s="378">
        <v>27148.51</v>
      </c>
      <c r="V8" s="364"/>
      <c r="W8" s="452">
        <f>U8+V8</f>
        <v>27148.51</v>
      </c>
      <c r="X8" s="428">
        <f>S8-W8</f>
        <v>0</v>
      </c>
    </row>
    <row r="9" spans="1:25" ht="15.75" customHeight="1" x14ac:dyDescent="0.3">
      <c r="A9" s="137">
        <v>4383</v>
      </c>
      <c r="B9" s="135" t="s">
        <v>348</v>
      </c>
      <c r="C9" s="563" t="s">
        <v>349</v>
      </c>
      <c r="D9" s="137" t="s">
        <v>350</v>
      </c>
      <c r="E9" s="137" t="s">
        <v>351</v>
      </c>
      <c r="F9" s="137" t="s">
        <v>352</v>
      </c>
      <c r="G9" s="235" t="s">
        <v>7</v>
      </c>
      <c r="H9" s="296">
        <v>2.3E-2</v>
      </c>
      <c r="I9" s="296">
        <v>0.1265</v>
      </c>
      <c r="J9" s="169">
        <v>45504</v>
      </c>
      <c r="K9" s="169">
        <v>45519</v>
      </c>
      <c r="L9" s="169">
        <v>45108</v>
      </c>
      <c r="M9" s="137" t="s">
        <v>268</v>
      </c>
      <c r="N9" s="363">
        <v>20376.2</v>
      </c>
      <c r="O9" s="364"/>
      <c r="P9" s="365">
        <f>N9+O9</f>
        <v>20376.2</v>
      </c>
      <c r="Q9" s="527"/>
      <c r="R9" s="378"/>
      <c r="S9" s="365">
        <f t="shared" ref="S9" si="3">P9-R9</f>
        <v>20376.2</v>
      </c>
      <c r="T9" s="175"/>
      <c r="U9" s="378">
        <v>15282.13</v>
      </c>
      <c r="V9" s="364">
        <v>0</v>
      </c>
      <c r="W9" s="452">
        <f t="shared" ref="W9" si="4">U9+V9</f>
        <v>15282.13</v>
      </c>
      <c r="X9" s="428">
        <f t="shared" ref="X9" si="5">S9-W9</f>
        <v>5094.0700000000015</v>
      </c>
    </row>
    <row r="10" spans="1:25" ht="15.75" customHeight="1" x14ac:dyDescent="0.3">
      <c r="A10" s="137">
        <v>4429</v>
      </c>
      <c r="B10" s="135" t="s">
        <v>189</v>
      </c>
      <c r="C10" s="529" t="s">
        <v>232</v>
      </c>
      <c r="D10" s="137" t="s">
        <v>175</v>
      </c>
      <c r="E10" s="137" t="s">
        <v>215</v>
      </c>
      <c r="F10" s="137" t="s">
        <v>190</v>
      </c>
      <c r="G10" s="235" t="s">
        <v>7</v>
      </c>
      <c r="H10" s="296">
        <v>0.05</v>
      </c>
      <c r="I10" s="296">
        <v>0.1265</v>
      </c>
      <c r="J10" s="169">
        <v>45199</v>
      </c>
      <c r="K10" s="169">
        <v>45199</v>
      </c>
      <c r="L10" s="169">
        <v>44201</v>
      </c>
      <c r="M10" s="137" t="s">
        <v>200</v>
      </c>
      <c r="N10" s="363">
        <v>2412.65</v>
      </c>
      <c r="O10" s="364">
        <v>0</v>
      </c>
      <c r="P10" s="365">
        <f t="shared" ref="P10:P17" si="6">N10+O10</f>
        <v>2412.65</v>
      </c>
      <c r="Q10" s="527"/>
      <c r="R10" s="378">
        <v>0</v>
      </c>
      <c r="S10" s="365">
        <f t="shared" si="0"/>
        <v>2412.65</v>
      </c>
      <c r="T10" s="175"/>
      <c r="U10" s="378">
        <v>2412.65</v>
      </c>
      <c r="V10" s="364">
        <v>0</v>
      </c>
      <c r="W10" s="452">
        <f>SUM(U10:V10)</f>
        <v>2412.65</v>
      </c>
      <c r="X10" s="428">
        <f t="shared" si="2"/>
        <v>0</v>
      </c>
      <c r="Y10" s="135" t="s">
        <v>326</v>
      </c>
    </row>
    <row r="11" spans="1:25" ht="15.75" customHeight="1" x14ac:dyDescent="0.3">
      <c r="A11" s="137">
        <v>4452</v>
      </c>
      <c r="B11" s="135" t="s">
        <v>297</v>
      </c>
      <c r="C11" s="529" t="s">
        <v>232</v>
      </c>
      <c r="D11" s="137" t="s">
        <v>186</v>
      </c>
      <c r="E11" s="137" t="s">
        <v>275</v>
      </c>
      <c r="F11" s="137" t="s">
        <v>276</v>
      </c>
      <c r="G11" s="235" t="s">
        <v>7</v>
      </c>
      <c r="H11" s="296">
        <v>0.05</v>
      </c>
      <c r="I11" s="296">
        <v>0.1265</v>
      </c>
      <c r="J11" s="169">
        <v>45565</v>
      </c>
      <c r="K11" s="169">
        <v>45565</v>
      </c>
      <c r="L11" s="169">
        <v>44279</v>
      </c>
      <c r="M11" s="137" t="s">
        <v>188</v>
      </c>
      <c r="N11" s="363">
        <v>256261.74</v>
      </c>
      <c r="O11" s="364">
        <v>40.14</v>
      </c>
      <c r="P11" s="365">
        <f t="shared" si="6"/>
        <v>256301.88</v>
      </c>
      <c r="Q11" s="527"/>
      <c r="R11" s="378"/>
      <c r="S11" s="365">
        <f t="shared" si="0"/>
        <v>256301.88</v>
      </c>
      <c r="T11" s="175"/>
      <c r="U11" s="378">
        <v>233329.74</v>
      </c>
      <c r="V11" s="364"/>
      <c r="W11" s="452">
        <f t="shared" ref="W11:W17" si="7">SUM(U11:V11)</f>
        <v>233329.74</v>
      </c>
      <c r="X11" s="428">
        <f t="shared" si="2"/>
        <v>22972.140000000014</v>
      </c>
    </row>
    <row r="12" spans="1:25" ht="15.75" customHeight="1" x14ac:dyDescent="0.3">
      <c r="A12" s="137">
        <v>4454</v>
      </c>
      <c r="B12" s="135" t="s">
        <v>298</v>
      </c>
      <c r="C12" s="529" t="s">
        <v>185</v>
      </c>
      <c r="D12" s="137" t="s">
        <v>186</v>
      </c>
      <c r="E12" s="137" t="s">
        <v>277</v>
      </c>
      <c r="F12" s="137" t="s">
        <v>290</v>
      </c>
      <c r="G12" s="235" t="s">
        <v>7</v>
      </c>
      <c r="H12" s="296">
        <v>0.05</v>
      </c>
      <c r="I12" s="296">
        <v>0.1265</v>
      </c>
      <c r="J12" s="169">
        <v>45565</v>
      </c>
      <c r="K12" s="169">
        <v>45565</v>
      </c>
      <c r="L12" s="169">
        <v>44279</v>
      </c>
      <c r="M12" s="137" t="s">
        <v>244</v>
      </c>
      <c r="N12" s="363">
        <v>16707.099999999999</v>
      </c>
      <c r="O12" s="364">
        <v>307.82</v>
      </c>
      <c r="P12" s="365">
        <f t="shared" si="6"/>
        <v>17014.919999999998</v>
      </c>
      <c r="Q12" s="527"/>
      <c r="R12" s="378"/>
      <c r="S12" s="365">
        <f t="shared" si="0"/>
        <v>17014.919999999998</v>
      </c>
      <c r="T12" s="175"/>
      <c r="U12" s="378"/>
      <c r="V12" s="364"/>
      <c r="W12" s="452">
        <f t="shared" si="7"/>
        <v>0</v>
      </c>
      <c r="X12" s="428">
        <f t="shared" si="2"/>
        <v>17014.919999999998</v>
      </c>
    </row>
    <row r="13" spans="1:25" ht="15.75" customHeight="1" x14ac:dyDescent="0.3">
      <c r="A13" s="137">
        <v>4457</v>
      </c>
      <c r="B13" s="135" t="s">
        <v>299</v>
      </c>
      <c r="C13" s="529" t="s">
        <v>185</v>
      </c>
      <c r="D13" s="137" t="s">
        <v>186</v>
      </c>
      <c r="E13" s="137" t="s">
        <v>279</v>
      </c>
      <c r="F13" s="137" t="s">
        <v>278</v>
      </c>
      <c r="G13" s="235" t="s">
        <v>7</v>
      </c>
      <c r="H13" s="296">
        <v>0.05</v>
      </c>
      <c r="I13" s="296">
        <v>0.1265</v>
      </c>
      <c r="J13" s="169">
        <v>45565</v>
      </c>
      <c r="K13" s="169">
        <v>45565</v>
      </c>
      <c r="L13" s="169">
        <v>44279</v>
      </c>
      <c r="M13" s="137" t="s">
        <v>280</v>
      </c>
      <c r="N13" s="363">
        <v>7952.09</v>
      </c>
      <c r="O13" s="364"/>
      <c r="P13" s="365">
        <f t="shared" si="6"/>
        <v>7952.09</v>
      </c>
      <c r="Q13" s="527"/>
      <c r="R13" s="378">
        <v>1481.38</v>
      </c>
      <c r="S13" s="365">
        <f t="shared" si="0"/>
        <v>6470.71</v>
      </c>
      <c r="T13" s="175"/>
      <c r="U13" s="378">
        <v>6470.71</v>
      </c>
      <c r="V13" s="364"/>
      <c r="W13" s="452">
        <f t="shared" si="7"/>
        <v>6470.71</v>
      </c>
      <c r="X13" s="428">
        <f t="shared" si="2"/>
        <v>0</v>
      </c>
    </row>
    <row r="14" spans="1:25" ht="15.75" customHeight="1" x14ac:dyDescent="0.3">
      <c r="A14" s="137">
        <v>4459</v>
      </c>
      <c r="B14" s="135" t="s">
        <v>212</v>
      </c>
      <c r="C14" s="529" t="s">
        <v>185</v>
      </c>
      <c r="D14" s="137" t="s">
        <v>186</v>
      </c>
      <c r="E14" s="137" t="s">
        <v>213</v>
      </c>
      <c r="F14" s="137" t="s">
        <v>187</v>
      </c>
      <c r="G14" s="235" t="s">
        <v>7</v>
      </c>
      <c r="H14" s="296">
        <v>0.05</v>
      </c>
      <c r="I14" s="296">
        <v>0.1265</v>
      </c>
      <c r="J14" s="169">
        <v>45565</v>
      </c>
      <c r="K14" s="169">
        <v>45565</v>
      </c>
      <c r="L14" s="169">
        <v>44279</v>
      </c>
      <c r="M14" s="137" t="s">
        <v>188</v>
      </c>
      <c r="N14" s="363">
        <v>1025046.95</v>
      </c>
      <c r="O14" s="364">
        <v>160.58000000000001</v>
      </c>
      <c r="P14" s="365">
        <f t="shared" si="6"/>
        <v>1025207.5299999999</v>
      </c>
      <c r="Q14" s="527"/>
      <c r="R14" s="378">
        <v>692497.74</v>
      </c>
      <c r="S14" s="365">
        <f t="shared" si="0"/>
        <v>332709.78999999992</v>
      </c>
      <c r="T14" s="175"/>
      <c r="U14" s="378">
        <v>301341.86</v>
      </c>
      <c r="V14" s="364"/>
      <c r="W14" s="452">
        <f t="shared" si="7"/>
        <v>301341.86</v>
      </c>
      <c r="X14" s="428">
        <f t="shared" si="2"/>
        <v>31367.929999999935</v>
      </c>
    </row>
    <row r="15" spans="1:25" ht="15.75" customHeight="1" x14ac:dyDescent="0.3">
      <c r="A15" s="137">
        <v>4462</v>
      </c>
      <c r="B15" s="135" t="s">
        <v>321</v>
      </c>
      <c r="C15" s="529" t="s">
        <v>185</v>
      </c>
      <c r="D15" s="137" t="s">
        <v>186</v>
      </c>
      <c r="E15" s="137" t="s">
        <v>284</v>
      </c>
      <c r="F15" s="137" t="s">
        <v>285</v>
      </c>
      <c r="G15" s="235" t="s">
        <v>7</v>
      </c>
      <c r="H15" s="296">
        <v>0.05</v>
      </c>
      <c r="I15" s="296">
        <v>0.1265</v>
      </c>
      <c r="J15" s="169">
        <v>45565</v>
      </c>
      <c r="K15" s="169">
        <v>45565</v>
      </c>
      <c r="L15" s="169">
        <v>44279</v>
      </c>
      <c r="M15" s="137" t="s">
        <v>286</v>
      </c>
      <c r="N15" s="363">
        <v>13170.21</v>
      </c>
      <c r="O15" s="364"/>
      <c r="P15" s="365">
        <f t="shared" si="6"/>
        <v>13170.21</v>
      </c>
      <c r="Q15" s="527"/>
      <c r="R15" s="378"/>
      <c r="S15" s="365">
        <f t="shared" si="0"/>
        <v>13170.21</v>
      </c>
      <c r="T15" s="175"/>
      <c r="U15" s="378"/>
      <c r="V15" s="364"/>
      <c r="W15" s="452">
        <f t="shared" si="7"/>
        <v>0</v>
      </c>
      <c r="X15" s="428">
        <f t="shared" si="2"/>
        <v>13170.21</v>
      </c>
    </row>
    <row r="16" spans="1:25" ht="15.75" customHeight="1" x14ac:dyDescent="0.3">
      <c r="A16" s="137">
        <v>4463</v>
      </c>
      <c r="B16" s="135" t="s">
        <v>302</v>
      </c>
      <c r="C16" s="529" t="s">
        <v>185</v>
      </c>
      <c r="D16" s="137" t="s">
        <v>186</v>
      </c>
      <c r="E16" s="137" t="s">
        <v>287</v>
      </c>
      <c r="F16" s="137" t="s">
        <v>288</v>
      </c>
      <c r="G16" s="235" t="s">
        <v>7</v>
      </c>
      <c r="H16" s="296">
        <v>0.05</v>
      </c>
      <c r="I16" s="296">
        <v>0.1265</v>
      </c>
      <c r="J16" s="169">
        <v>45565</v>
      </c>
      <c r="K16" s="169">
        <v>45565</v>
      </c>
      <c r="L16" s="169">
        <v>44279</v>
      </c>
      <c r="M16" s="137" t="s">
        <v>289</v>
      </c>
      <c r="N16" s="363">
        <v>44414.3</v>
      </c>
      <c r="O16" s="364"/>
      <c r="P16" s="365">
        <f t="shared" si="6"/>
        <v>44414.3</v>
      </c>
      <c r="Q16" s="527"/>
      <c r="R16" s="378"/>
      <c r="S16" s="365">
        <f t="shared" si="0"/>
        <v>44414.3</v>
      </c>
      <c r="T16" s="175"/>
      <c r="U16" s="378">
        <v>21405</v>
      </c>
      <c r="V16" s="364"/>
      <c r="W16" s="452">
        <f t="shared" si="7"/>
        <v>21405</v>
      </c>
      <c r="X16" s="428">
        <f t="shared" si="2"/>
        <v>23009.300000000003</v>
      </c>
    </row>
    <row r="17" spans="1:25" ht="15.75" customHeight="1" x14ac:dyDescent="0.3">
      <c r="A17" s="137">
        <v>4464</v>
      </c>
      <c r="B17" s="135" t="s">
        <v>233</v>
      </c>
      <c r="C17" s="529" t="s">
        <v>235</v>
      </c>
      <c r="D17" s="137" t="s">
        <v>175</v>
      </c>
      <c r="E17" s="137" t="s">
        <v>225</v>
      </c>
      <c r="F17" s="137" t="s">
        <v>226</v>
      </c>
      <c r="G17" s="235" t="s">
        <v>7</v>
      </c>
      <c r="H17" s="296">
        <v>0.05</v>
      </c>
      <c r="I17" s="296">
        <v>0.1265</v>
      </c>
      <c r="J17" s="169">
        <v>45199</v>
      </c>
      <c r="K17" s="169">
        <v>45199</v>
      </c>
      <c r="L17" s="169">
        <v>44201</v>
      </c>
      <c r="M17" s="137" t="s">
        <v>234</v>
      </c>
      <c r="N17" s="379">
        <v>44483.839999999997</v>
      </c>
      <c r="O17" s="380">
        <v>0</v>
      </c>
      <c r="P17" s="365">
        <f t="shared" si="6"/>
        <v>44483.839999999997</v>
      </c>
      <c r="Q17" s="130"/>
      <c r="R17" s="409">
        <v>13948.16</v>
      </c>
      <c r="S17" s="365">
        <f t="shared" si="0"/>
        <v>30535.679999999997</v>
      </c>
      <c r="T17" s="175"/>
      <c r="U17" s="409">
        <v>30535.68</v>
      </c>
      <c r="V17" s="380">
        <v>0</v>
      </c>
      <c r="W17" s="452">
        <f t="shared" si="7"/>
        <v>30535.68</v>
      </c>
      <c r="X17" s="428">
        <f t="shared" si="2"/>
        <v>0</v>
      </c>
      <c r="Y17" s="135" t="s">
        <v>326</v>
      </c>
    </row>
    <row r="18" spans="1:25" ht="15.75" customHeight="1" thickBot="1" x14ac:dyDescent="0.35">
      <c r="C18" s="137"/>
      <c r="D18" s="137"/>
      <c r="E18" s="137"/>
      <c r="J18" s="198"/>
      <c r="K18" s="198"/>
      <c r="L18" s="198" t="s">
        <v>91</v>
      </c>
      <c r="M18" s="172" t="s">
        <v>38</v>
      </c>
      <c r="N18" s="366">
        <f>SUM(N7:N17)</f>
        <v>1489497.71</v>
      </c>
      <c r="O18" s="367">
        <f>SUM(O7:O17)</f>
        <v>508.53999999999996</v>
      </c>
      <c r="P18" s="368">
        <f>SUM(P7:P17)</f>
        <v>1490006.25</v>
      </c>
      <c r="Q18" s="130"/>
      <c r="R18" s="366">
        <f>SUM(R7:R17)</f>
        <v>707927.28</v>
      </c>
      <c r="S18" s="368">
        <f>SUM(S7:S17)</f>
        <v>782078.97</v>
      </c>
      <c r="T18" s="175"/>
      <c r="U18" s="366">
        <f>SUM(U7:U17)</f>
        <v>637926.28</v>
      </c>
      <c r="V18" s="367">
        <f>SUM(V7:V17)</f>
        <v>0</v>
      </c>
      <c r="W18" s="454">
        <f>SUM(W7:W17)</f>
        <v>637926.28</v>
      </c>
      <c r="X18" s="457">
        <f>SUM(X7:X17)</f>
        <v>144152.68999999994</v>
      </c>
    </row>
    <row r="19" spans="1:25" ht="15.75" customHeight="1" thickTop="1" x14ac:dyDescent="0.3">
      <c r="C19" s="137"/>
      <c r="D19" s="137"/>
      <c r="E19" s="137"/>
      <c r="J19" s="198"/>
      <c r="K19" s="198"/>
      <c r="L19" s="198"/>
      <c r="M19" s="172"/>
      <c r="N19" s="171"/>
      <c r="O19" s="171"/>
      <c r="P19" s="171"/>
      <c r="Q19" s="171"/>
      <c r="R19" s="171"/>
      <c r="S19" s="171"/>
      <c r="T19" s="170"/>
    </row>
    <row r="20" spans="1:25" ht="15.75" customHeight="1" x14ac:dyDescent="0.3">
      <c r="C20" s="137"/>
      <c r="D20" s="137"/>
      <c r="E20" s="137"/>
      <c r="J20" s="198"/>
      <c r="K20" s="198"/>
      <c r="L20" s="198"/>
      <c r="M20" s="172"/>
      <c r="N20" s="171"/>
      <c r="O20" s="171"/>
      <c r="P20" s="171"/>
      <c r="Q20" s="171"/>
      <c r="R20" s="171"/>
      <c r="S20" s="171"/>
      <c r="T20" s="170"/>
    </row>
    <row r="21" spans="1:25" ht="15.75" customHeight="1" x14ac:dyDescent="0.3">
      <c r="B21" s="132" t="s">
        <v>111</v>
      </c>
      <c r="C21" s="182"/>
      <c r="D21" s="182"/>
      <c r="E21" s="182"/>
    </row>
    <row r="22" spans="1:25" ht="15.75" customHeight="1" x14ac:dyDescent="0.3">
      <c r="B22" s="596" t="s">
        <v>253</v>
      </c>
      <c r="C22" s="596"/>
      <c r="D22" s="596"/>
      <c r="E22" s="596"/>
      <c r="F22" s="596"/>
      <c r="G22" s="596"/>
    </row>
    <row r="23" spans="1:25" ht="15.75" customHeight="1" x14ac:dyDescent="0.3">
      <c r="C23" s="182"/>
      <c r="D23" s="182"/>
      <c r="E23" s="182"/>
      <c r="R23" s="135" t="s">
        <v>91</v>
      </c>
    </row>
    <row r="24" spans="1:25" ht="15.75" customHeight="1" x14ac:dyDescent="0.3">
      <c r="B24" s="596" t="s">
        <v>115</v>
      </c>
      <c r="C24" s="596"/>
      <c r="D24" s="596"/>
      <c r="E24" s="596"/>
      <c r="F24" s="596"/>
      <c r="G24" s="596"/>
    </row>
    <row r="25" spans="1:25" ht="15.75" customHeight="1" x14ac:dyDescent="0.3">
      <c r="B25" s="176"/>
      <c r="C25" s="176"/>
      <c r="D25" s="176"/>
      <c r="E25" s="176"/>
      <c r="F25" s="177"/>
    </row>
    <row r="26" spans="1:25" ht="15.75" customHeight="1" x14ac:dyDescent="0.3">
      <c r="B26" s="596" t="s">
        <v>136</v>
      </c>
      <c r="C26" s="596"/>
      <c r="D26" s="596"/>
      <c r="E26" s="596"/>
      <c r="F26" s="596"/>
      <c r="G26" s="596"/>
    </row>
    <row r="27" spans="1:25" ht="15.75" customHeight="1" x14ac:dyDescent="0.3">
      <c r="B27" s="609" t="s">
        <v>135</v>
      </c>
      <c r="C27" s="596"/>
      <c r="D27" s="596"/>
      <c r="E27" s="596"/>
      <c r="F27" s="596"/>
      <c r="G27" s="596"/>
    </row>
    <row r="28" spans="1:25" ht="15.75" customHeight="1" x14ac:dyDescent="0.3">
      <c r="B28" s="176"/>
      <c r="C28" s="176"/>
      <c r="D28" s="176"/>
      <c r="E28" s="176"/>
      <c r="F28" s="177"/>
    </row>
    <row r="29" spans="1:25" ht="15.75" customHeight="1" x14ac:dyDescent="0.3">
      <c r="B29" s="131" t="s">
        <v>98</v>
      </c>
      <c r="C29" s="180" t="s">
        <v>101</v>
      </c>
      <c r="D29" s="180" t="s">
        <v>102</v>
      </c>
      <c r="E29" s="180"/>
      <c r="F29" s="177"/>
    </row>
    <row r="30" spans="1:25" ht="15.75" customHeight="1" x14ac:dyDescent="0.3">
      <c r="B30" s="173" t="s">
        <v>100</v>
      </c>
      <c r="C30" s="182" t="s">
        <v>177</v>
      </c>
      <c r="D30" s="182" t="s">
        <v>208</v>
      </c>
      <c r="E30" s="182"/>
      <c r="F30" s="177"/>
    </row>
    <row r="31" spans="1:25" ht="15.75" customHeight="1" x14ac:dyDescent="0.3">
      <c r="B31" s="135" t="s">
        <v>237</v>
      </c>
      <c r="C31" s="182" t="s">
        <v>205</v>
      </c>
      <c r="D31" s="182" t="s">
        <v>206</v>
      </c>
      <c r="E31" s="182"/>
    </row>
    <row r="32" spans="1:25" ht="15.75" customHeight="1" x14ac:dyDescent="0.3">
      <c r="B32" s="135" t="s">
        <v>238</v>
      </c>
      <c r="C32" s="182" t="s">
        <v>205</v>
      </c>
      <c r="D32" s="182" t="s">
        <v>206</v>
      </c>
      <c r="E32" s="182"/>
    </row>
    <row r="33" spans="2:20" ht="15.75" customHeight="1" x14ac:dyDescent="0.3">
      <c r="C33" s="182"/>
      <c r="D33" s="182"/>
      <c r="E33" s="182"/>
    </row>
    <row r="34" spans="2:20" ht="15.75" customHeight="1" x14ac:dyDescent="0.3">
      <c r="B34" s="592" t="s">
        <v>269</v>
      </c>
      <c r="C34" s="592"/>
      <c r="D34" s="592"/>
      <c r="E34" s="592"/>
      <c r="F34" s="592"/>
      <c r="G34" s="592"/>
      <c r="H34" s="592"/>
      <c r="I34" s="592"/>
    </row>
    <row r="35" spans="2:20" ht="15.75" customHeight="1" x14ac:dyDescent="0.3">
      <c r="B35" s="128" t="s">
        <v>270</v>
      </c>
      <c r="C35" s="182"/>
      <c r="D35" s="182"/>
      <c r="E35" s="182"/>
    </row>
    <row r="36" spans="2:20" ht="15.75" customHeight="1" x14ac:dyDescent="0.3">
      <c r="B36" s="141"/>
      <c r="C36" s="216"/>
      <c r="D36" s="216"/>
      <c r="E36" s="216"/>
      <c r="F36" s="216"/>
      <c r="G36" s="216"/>
      <c r="H36" s="192"/>
      <c r="I36" s="192"/>
      <c r="J36" s="192"/>
      <c r="K36" s="192"/>
      <c r="L36" s="192"/>
      <c r="M36" s="192"/>
      <c r="N36" s="192"/>
      <c r="O36" s="192"/>
      <c r="P36" s="192"/>
      <c r="Q36" s="192"/>
      <c r="R36" s="192"/>
      <c r="S36" s="192"/>
    </row>
    <row r="37" spans="2:20" ht="15.75" customHeight="1" x14ac:dyDescent="0.3">
      <c r="B37" s="206"/>
      <c r="C37" s="137"/>
      <c r="D37" s="137"/>
      <c r="E37" s="137"/>
      <c r="R37" s="300" t="s">
        <v>256</v>
      </c>
      <c r="S37" s="301"/>
      <c r="T37" s="197"/>
    </row>
    <row r="38" spans="2:20" ht="15.75" customHeight="1" x14ac:dyDescent="0.3">
      <c r="B38" s="188" t="s">
        <v>255</v>
      </c>
      <c r="C38" s="190" t="s">
        <v>2</v>
      </c>
      <c r="D38" s="190"/>
      <c r="E38" s="190"/>
      <c r="F38" s="570" t="s">
        <v>34</v>
      </c>
      <c r="G38" s="190" t="s">
        <v>35</v>
      </c>
      <c r="H38" s="190"/>
      <c r="I38" s="190"/>
      <c r="J38" s="190"/>
      <c r="K38" s="190"/>
      <c r="L38" s="190"/>
      <c r="M38" s="190" t="s">
        <v>36</v>
      </c>
      <c r="N38" s="190" t="s">
        <v>37</v>
      </c>
      <c r="O38" s="191"/>
      <c r="P38" s="191"/>
      <c r="Q38" s="191"/>
      <c r="R38" s="192" t="s">
        <v>81</v>
      </c>
      <c r="S38" s="193"/>
      <c r="T38" s="197"/>
    </row>
    <row r="39" spans="2:20" ht="15.75" customHeight="1" x14ac:dyDescent="0.3">
      <c r="B39" s="194"/>
      <c r="C39" s="146"/>
      <c r="D39" s="146"/>
      <c r="E39" s="146"/>
      <c r="F39" s="571"/>
      <c r="G39" s="146"/>
      <c r="H39" s="146"/>
      <c r="I39" s="146"/>
      <c r="J39" s="146"/>
      <c r="K39" s="146"/>
      <c r="L39" s="146"/>
      <c r="M39" s="146"/>
      <c r="N39" s="146"/>
      <c r="O39" s="136"/>
      <c r="P39" s="136"/>
      <c r="Q39" s="136"/>
    </row>
    <row r="40" spans="2:20" ht="15.75" customHeight="1" x14ac:dyDescent="0.3">
      <c r="B40" s="194"/>
      <c r="C40" s="146"/>
      <c r="D40" s="146"/>
      <c r="E40" s="146"/>
      <c r="F40" s="571"/>
      <c r="G40" s="146"/>
      <c r="H40" s="146"/>
      <c r="I40" s="146"/>
      <c r="J40" s="146"/>
      <c r="K40" s="146"/>
      <c r="L40" s="146"/>
      <c r="M40" s="146"/>
      <c r="N40" s="146"/>
      <c r="O40" s="136"/>
      <c r="P40" s="136"/>
      <c r="Q40" s="136"/>
    </row>
    <row r="41" spans="2:20" ht="15.75" customHeight="1" x14ac:dyDescent="0.3">
      <c r="B41" s="194"/>
      <c r="C41" s="146"/>
      <c r="D41" s="146"/>
      <c r="E41" s="146"/>
      <c r="F41" s="571"/>
      <c r="G41" s="146"/>
      <c r="H41" s="146"/>
      <c r="I41" s="146"/>
      <c r="J41" s="146"/>
      <c r="K41" s="146"/>
      <c r="L41" s="146"/>
      <c r="M41" s="146"/>
      <c r="N41" s="146"/>
      <c r="O41" s="136"/>
      <c r="P41" s="136"/>
      <c r="Q41" s="136"/>
    </row>
    <row r="42" spans="2:20" ht="15.75" customHeight="1" x14ac:dyDescent="0.3">
      <c r="B42" s="194"/>
      <c r="C42" s="514"/>
      <c r="D42" s="514"/>
      <c r="E42" s="514"/>
      <c r="F42" s="571"/>
      <c r="G42" s="514"/>
      <c r="H42" s="514"/>
      <c r="I42" s="514"/>
      <c r="J42" s="514"/>
      <c r="K42" s="514"/>
      <c r="L42" s="514"/>
      <c r="M42" s="514"/>
      <c r="N42" s="514"/>
      <c r="O42" s="136"/>
      <c r="P42" s="136"/>
      <c r="Q42" s="136"/>
    </row>
    <row r="43" spans="2:20" ht="15.75" customHeight="1" x14ac:dyDescent="0.3">
      <c r="B43" s="194"/>
      <c r="C43" s="514"/>
      <c r="D43" s="514"/>
      <c r="E43" s="514"/>
      <c r="F43" s="571"/>
      <c r="G43" s="514"/>
      <c r="H43" s="514"/>
      <c r="I43" s="514"/>
      <c r="J43" s="514"/>
      <c r="K43" s="514"/>
      <c r="L43" s="514"/>
      <c r="M43" s="514"/>
      <c r="N43" s="514"/>
      <c r="O43" s="136"/>
      <c r="P43" s="136"/>
      <c r="Q43" s="136"/>
    </row>
    <row r="44" spans="2:20" ht="15.75" customHeight="1" x14ac:dyDescent="0.3">
      <c r="B44" s="194"/>
      <c r="C44" s="528"/>
      <c r="D44" s="528"/>
      <c r="E44" s="528"/>
      <c r="F44" s="571"/>
      <c r="G44" s="528"/>
      <c r="H44" s="528"/>
      <c r="I44" s="528"/>
      <c r="J44" s="528"/>
      <c r="K44" s="528"/>
      <c r="L44" s="528"/>
      <c r="M44" s="528"/>
      <c r="N44" s="528"/>
      <c r="O44" s="136"/>
      <c r="P44" s="136"/>
      <c r="Q44" s="136"/>
    </row>
    <row r="45" spans="2:20" ht="15.75" customHeight="1" x14ac:dyDescent="0.3">
      <c r="B45" s="194"/>
      <c r="C45" s="528"/>
      <c r="D45" s="528"/>
      <c r="E45" s="528"/>
      <c r="F45" s="571"/>
      <c r="G45" s="528"/>
      <c r="H45" s="528"/>
      <c r="I45" s="528"/>
      <c r="J45" s="528"/>
      <c r="K45" s="528"/>
      <c r="L45" s="528"/>
      <c r="M45" s="528"/>
      <c r="N45" s="528"/>
      <c r="O45" s="136"/>
      <c r="P45" s="136"/>
      <c r="Q45" s="136"/>
    </row>
    <row r="46" spans="2:20" ht="15.75" customHeight="1" x14ac:dyDescent="0.3">
      <c r="B46" s="194"/>
      <c r="C46" s="514"/>
      <c r="D46" s="514"/>
      <c r="E46" s="514"/>
      <c r="F46" s="571"/>
      <c r="G46" s="514"/>
      <c r="H46" s="514"/>
      <c r="I46" s="514"/>
      <c r="J46" s="514"/>
      <c r="K46" s="514"/>
      <c r="L46" s="514"/>
      <c r="M46" s="514"/>
      <c r="N46" s="514"/>
      <c r="O46" s="136"/>
      <c r="P46" s="136"/>
      <c r="Q46" s="136"/>
    </row>
    <row r="47" spans="2:20" ht="15.75" customHeight="1" x14ac:dyDescent="0.3">
      <c r="B47" s="194"/>
      <c r="C47" s="146"/>
      <c r="D47" s="146"/>
      <c r="E47" s="146"/>
      <c r="F47" s="571"/>
      <c r="G47" s="146"/>
      <c r="H47" s="146"/>
      <c r="I47" s="146"/>
      <c r="J47" s="146"/>
      <c r="K47" s="146"/>
      <c r="L47" s="146"/>
      <c r="M47" s="146"/>
      <c r="N47" s="146"/>
      <c r="O47" s="136"/>
      <c r="P47" s="136"/>
      <c r="Q47" s="136"/>
    </row>
    <row r="48" spans="2:20" ht="15.75" customHeight="1" x14ac:dyDescent="0.3">
      <c r="B48" s="194"/>
      <c r="C48" s="146"/>
      <c r="D48" s="146"/>
      <c r="E48" s="146"/>
      <c r="F48" s="571"/>
      <c r="G48" s="146"/>
      <c r="H48" s="146"/>
      <c r="I48" s="146"/>
      <c r="J48" s="146"/>
      <c r="K48" s="146"/>
      <c r="L48" s="146"/>
      <c r="M48" s="146"/>
      <c r="N48" s="146"/>
      <c r="O48" s="136"/>
      <c r="P48" s="136"/>
      <c r="Q48" s="136"/>
    </row>
    <row r="49" spans="2:23" ht="15.75" customHeight="1" x14ac:dyDescent="0.3">
      <c r="B49" s="194"/>
      <c r="C49" s="146"/>
      <c r="D49" s="146"/>
      <c r="E49" s="146"/>
      <c r="F49" s="571"/>
      <c r="G49" s="146"/>
      <c r="H49" s="146"/>
      <c r="I49" s="146"/>
      <c r="J49" s="146"/>
      <c r="K49" s="146"/>
      <c r="L49" s="146"/>
      <c r="M49" s="146"/>
      <c r="N49" s="146"/>
      <c r="O49" s="136"/>
      <c r="P49" s="136"/>
      <c r="Q49" s="136"/>
    </row>
    <row r="50" spans="2:23" ht="15.75" customHeight="1" x14ac:dyDescent="0.3">
      <c r="B50" s="194"/>
      <c r="C50" s="146"/>
      <c r="D50" s="146"/>
      <c r="E50" s="146"/>
      <c r="F50" s="571"/>
      <c r="G50" s="146"/>
      <c r="H50" s="146"/>
      <c r="I50" s="146"/>
      <c r="J50" s="146"/>
      <c r="K50" s="146"/>
      <c r="L50" s="146"/>
      <c r="M50" s="146"/>
      <c r="N50" s="146"/>
      <c r="O50" s="136"/>
      <c r="P50" s="209"/>
      <c r="Q50" s="209"/>
      <c r="R50" s="144"/>
      <c r="S50" s="144"/>
      <c r="T50" s="147"/>
    </row>
    <row r="51" spans="2:23" ht="15.75" customHeight="1" x14ac:dyDescent="0.3">
      <c r="B51" s="194"/>
      <c r="C51" s="146"/>
      <c r="D51" s="146"/>
      <c r="E51" s="146"/>
      <c r="F51" s="571"/>
      <c r="G51" s="146"/>
      <c r="H51" s="146"/>
      <c r="I51" s="146"/>
      <c r="J51" s="146"/>
      <c r="K51" s="146"/>
      <c r="L51" s="146"/>
      <c r="M51" s="146"/>
      <c r="N51" s="146"/>
      <c r="O51" s="136"/>
      <c r="P51" s="209"/>
      <c r="Q51" s="209"/>
      <c r="R51" s="144"/>
      <c r="S51" s="144"/>
      <c r="T51" s="147"/>
    </row>
    <row r="52" spans="2:23" ht="15.75" customHeight="1" x14ac:dyDescent="0.3">
      <c r="P52" s="217"/>
      <c r="Q52" s="144"/>
      <c r="R52" s="144"/>
      <c r="S52" s="144"/>
      <c r="T52" s="218"/>
      <c r="V52" s="135" t="s">
        <v>230</v>
      </c>
      <c r="W52" s="171">
        <f>W18</f>
        <v>637926.28</v>
      </c>
    </row>
    <row r="53" spans="2:23" ht="15.75" customHeight="1" x14ac:dyDescent="0.3">
      <c r="P53" s="144"/>
      <c r="Q53" s="144"/>
      <c r="R53" s="144"/>
      <c r="S53" s="144"/>
      <c r="T53" s="147"/>
    </row>
    <row r="54" spans="2:23" ht="15.75" customHeight="1" x14ac:dyDescent="0.3">
      <c r="P54" s="144"/>
      <c r="Q54" s="144"/>
      <c r="R54" s="144"/>
      <c r="S54" s="144"/>
      <c r="T54" s="147"/>
    </row>
    <row r="55" spans="2:23" ht="15.75" customHeight="1" x14ac:dyDescent="0.3">
      <c r="P55" s="144"/>
      <c r="Q55" s="144"/>
      <c r="R55" s="144"/>
      <c r="S55" s="144"/>
      <c r="T55" s="147"/>
    </row>
    <row r="56" spans="2:23" ht="15.75" customHeight="1" x14ac:dyDescent="0.3"/>
    <row r="57" spans="2:23" ht="15.75" customHeight="1" x14ac:dyDescent="0.3"/>
    <row r="58" spans="2:23" ht="15.75" customHeight="1" x14ac:dyDescent="0.3"/>
    <row r="59" spans="2:23" ht="15.75" customHeight="1" x14ac:dyDescent="0.3"/>
    <row r="60" spans="2:23" ht="15.75" customHeight="1" x14ac:dyDescent="0.3"/>
    <row r="61" spans="2:23" ht="15.75" customHeight="1" x14ac:dyDescent="0.3"/>
    <row r="62" spans="2:23" ht="15.75" customHeight="1" x14ac:dyDescent="0.3"/>
    <row r="63" spans="2:23" ht="15.75" customHeight="1" x14ac:dyDescent="0.3"/>
    <row r="64" spans="2:23" ht="15.75" customHeight="1" x14ac:dyDescent="0.3"/>
    <row r="65" ht="15.75" customHeight="1" x14ac:dyDescent="0.3"/>
    <row r="66" ht="15.75" customHeight="1" x14ac:dyDescent="0.3"/>
    <row r="67" ht="15.75" customHeight="1" x14ac:dyDescent="0.3"/>
  </sheetData>
  <mergeCells count="7">
    <mergeCell ref="U4:W4"/>
    <mergeCell ref="U5:W5"/>
    <mergeCell ref="B34:I34"/>
    <mergeCell ref="B27:G27"/>
    <mergeCell ref="B22:G22"/>
    <mergeCell ref="B24:G24"/>
    <mergeCell ref="B26:G26"/>
  </mergeCells>
  <conditionalFormatting sqref="A17:H17 R7:S8 U7:X8 N7:P8 J10:P17 U10:X17 R10:S17 A10:G16">
    <cfRule type="expression" dxfId="14" priority="12">
      <formula>MOD(ROW(),2)=0</formula>
    </cfRule>
  </conditionalFormatting>
  <conditionalFormatting sqref="I11:I17 H10:I16">
    <cfRule type="expression" dxfId="13" priority="11">
      <formula>MOD(ROW(),2)=0</formula>
    </cfRule>
  </conditionalFormatting>
  <conditionalFormatting sqref="R9:S9 U9:X9 N9:P9">
    <cfRule type="expression" dxfId="12" priority="10">
      <formula>MOD(ROW(),2)=0</formula>
    </cfRule>
  </conditionalFormatting>
  <conditionalFormatting sqref="A9:G9 J9:M9">
    <cfRule type="expression" dxfId="11" priority="7">
      <formula>MOD(ROW(),2)=0</formula>
    </cfRule>
  </conditionalFormatting>
  <conditionalFormatting sqref="H9:I9">
    <cfRule type="expression" dxfId="10" priority="6">
      <formula>MOD(ROW(),2)=0</formula>
    </cfRule>
  </conditionalFormatting>
  <conditionalFormatting sqref="A7">
    <cfRule type="expression" dxfId="9" priority="5">
      <formula>MOD(ROW(),2)=0</formula>
    </cfRule>
  </conditionalFormatting>
  <conditionalFormatting sqref="B7:E7 J7:M7 G7">
    <cfRule type="expression" dxfId="8" priority="4">
      <formula>MOD(ROW(),2)=0</formula>
    </cfRule>
  </conditionalFormatting>
  <conditionalFormatting sqref="H7:I7">
    <cfRule type="expression" dxfId="7" priority="3">
      <formula>MOD(ROW(),2)=0</formula>
    </cfRule>
  </conditionalFormatting>
  <conditionalFormatting sqref="F7">
    <cfRule type="expression" dxfId="6" priority="2">
      <formula>MOD(ROW(),2)=0</formula>
    </cfRule>
  </conditionalFormatting>
  <conditionalFormatting sqref="A8:M8">
    <cfRule type="expression" dxfId="5" priority="1">
      <formula>MOD(ROW(),2)=0</formula>
    </cfRule>
  </conditionalFormatting>
  <hyperlinks>
    <hyperlink ref="B27" r:id="rId1" xr:uid="{00000000-0004-0000-2E00-000000000000}"/>
  </hyperlinks>
  <printOptions horizontalCentered="1" gridLines="1"/>
  <pageMargins left="0" right="0" top="0.75" bottom="0.75" header="0.3" footer="0.3"/>
  <pageSetup scale="49" orientation="landscape" horizontalDpi="1200" verticalDpi="1200"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CCFFCC"/>
    <pageSetUpPr fitToPage="1"/>
  </sheetPr>
  <dimension ref="A1:Z67"/>
  <sheetViews>
    <sheetView showGridLines="0" zoomScale="80" zoomScaleNormal="80" workbookViewId="0">
      <pane xSplit="2" ySplit="6" topLeftCell="J7" activePane="bottomRight" state="frozen"/>
      <selection pane="topRight" activeCell="C1" sqref="C1"/>
      <selection pane="bottomLeft" activeCell="A7" sqref="A7"/>
      <selection pane="bottomRight" activeCell="W24" sqref="W24"/>
    </sheetView>
  </sheetViews>
  <sheetFormatPr defaultColWidth="9.109375" defaultRowHeight="14.4" x14ac:dyDescent="0.3"/>
  <cols>
    <col min="1" max="1" width="7.88671875" style="135" customWidth="1"/>
    <col min="2" max="2" width="75.6640625" style="135" customWidth="1"/>
    <col min="3" max="3" width="47.88671875" style="135" bestFit="1" customWidth="1"/>
    <col min="4" max="4" width="16.44140625" style="135" bestFit="1" customWidth="1"/>
    <col min="5" max="5" width="15.109375" style="135" customWidth="1"/>
    <col min="6" max="6" width="19.44140625" style="137" bestFit="1" customWidth="1"/>
    <col min="7" max="7" width="26.44140625" style="137" bestFit="1" customWidth="1"/>
    <col min="8" max="8" width="11.33203125" style="135" customWidth="1"/>
    <col min="9" max="9" width="12.88671875" style="135" customWidth="1"/>
    <col min="10" max="10" width="13.44140625" style="135" customWidth="1"/>
    <col min="11" max="11" width="18.109375" style="135" customWidth="1"/>
    <col min="12" max="12" width="15.88671875" style="135" bestFit="1" customWidth="1"/>
    <col min="13" max="13" width="23.5546875" style="135" customWidth="1"/>
    <col min="14" max="14" width="16.109375" style="135" bestFit="1" customWidth="1"/>
    <col min="15" max="15" width="16.109375" style="135" customWidth="1"/>
    <col min="16" max="16" width="16.109375" style="135" bestFit="1" customWidth="1"/>
    <col min="17" max="17" width="3.6640625" style="135" customWidth="1"/>
    <col min="18" max="18" width="15.88671875" style="135" customWidth="1"/>
    <col min="19" max="19" width="15.5546875" style="135" customWidth="1"/>
    <col min="20" max="20" width="3.6640625" style="141" customWidth="1"/>
    <col min="21" max="21" width="15" style="135" customWidth="1"/>
    <col min="22" max="22" width="15.6640625" style="135" bestFit="1" customWidth="1"/>
    <col min="23" max="23" width="14" style="135" bestFit="1" customWidth="1"/>
    <col min="24" max="24" width="14.33203125" style="135" customWidth="1"/>
    <col min="25" max="25" width="10.88671875" style="135" bestFit="1" customWidth="1"/>
    <col min="26" max="16384" width="9.109375" style="135"/>
  </cols>
  <sheetData>
    <row r="1" spans="1:26" ht="15.75" customHeight="1" x14ac:dyDescent="0.3">
      <c r="A1" s="134" t="s">
        <v>262</v>
      </c>
    </row>
    <row r="2" spans="1:26" ht="15.75" customHeight="1" x14ac:dyDescent="0.3">
      <c r="A2" s="138" t="str">
        <f>'#4103 SLAM Boca MiddleHigh'!A2</f>
        <v>Federal Grant Allocations/Reimbursements as of: 03/31/2024</v>
      </c>
      <c r="B2" s="199"/>
      <c r="N2" s="140"/>
      <c r="O2" s="140"/>
      <c r="Q2" s="141"/>
      <c r="R2" s="141"/>
      <c r="S2" s="141"/>
    </row>
    <row r="3" spans="1:26" ht="15.75" customHeight="1" x14ac:dyDescent="0.3">
      <c r="A3" s="142" t="s">
        <v>157</v>
      </c>
      <c r="B3" s="132"/>
      <c r="D3" s="132"/>
      <c r="E3" s="132"/>
      <c r="F3" s="131"/>
      <c r="Q3" s="141"/>
      <c r="R3" s="141"/>
      <c r="S3" s="141"/>
      <c r="U3" s="136"/>
      <c r="V3" s="143"/>
    </row>
    <row r="4" spans="1:26" ht="15.75" customHeight="1" x14ac:dyDescent="0.3">
      <c r="A4" s="132" t="s">
        <v>165</v>
      </c>
      <c r="N4" s="145"/>
      <c r="O4" s="145"/>
      <c r="P4" s="145"/>
      <c r="Q4" s="146"/>
      <c r="R4" s="141"/>
      <c r="S4" s="141"/>
      <c r="T4" s="146"/>
      <c r="U4" s="594" t="s">
        <v>263</v>
      </c>
      <c r="V4" s="594"/>
      <c r="W4" s="594"/>
      <c r="X4" s="147"/>
    </row>
    <row r="5" spans="1:26" ht="15" thickBot="1" x14ac:dyDescent="0.35">
      <c r="H5" s="148"/>
      <c r="I5" s="148"/>
      <c r="N5" s="145"/>
      <c r="O5" s="145"/>
      <c r="P5" s="145"/>
      <c r="Q5" s="146"/>
      <c r="R5" s="150"/>
      <c r="S5" s="150"/>
      <c r="T5" s="146"/>
      <c r="U5" s="597"/>
      <c r="V5" s="597"/>
      <c r="W5" s="597"/>
      <c r="X5" s="151"/>
    </row>
    <row r="6" spans="1:26" s="202" customFormat="1" ht="85.5" customHeight="1"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145"/>
      <c r="R6" s="154" t="s">
        <v>264</v>
      </c>
      <c r="S6" s="155" t="s">
        <v>265</v>
      </c>
      <c r="T6" s="200"/>
      <c r="U6" s="345" t="s">
        <v>223</v>
      </c>
      <c r="V6" s="346" t="s">
        <v>251</v>
      </c>
      <c r="W6" s="347" t="s">
        <v>252</v>
      </c>
      <c r="X6" s="159" t="str">
        <f>'#4103 SLAM Boca MiddleHigh'!X6</f>
        <v>Available Budget as of 03/31/2024</v>
      </c>
    </row>
    <row r="7" spans="1:26" ht="15.75" customHeight="1" x14ac:dyDescent="0.3">
      <c r="A7" s="137">
        <v>4201</v>
      </c>
      <c r="B7" s="135" t="s">
        <v>243</v>
      </c>
      <c r="C7" s="371" t="s">
        <v>95</v>
      </c>
      <c r="D7" s="182" t="s">
        <v>273</v>
      </c>
      <c r="E7" s="182" t="s">
        <v>266</v>
      </c>
      <c r="F7" s="137" t="s">
        <v>267</v>
      </c>
      <c r="G7" s="235" t="s">
        <v>7</v>
      </c>
      <c r="H7" s="296">
        <v>2.3E-2</v>
      </c>
      <c r="I7" s="296">
        <v>0.1265</v>
      </c>
      <c r="J7" s="169">
        <v>45473</v>
      </c>
      <c r="K7" s="169">
        <v>45474</v>
      </c>
      <c r="L7" s="169">
        <v>45108</v>
      </c>
      <c r="M7" s="137" t="s">
        <v>268</v>
      </c>
      <c r="N7" s="375">
        <v>149766.75</v>
      </c>
      <c r="O7" s="376"/>
      <c r="P7" s="377">
        <f>N7+O7</f>
        <v>149766.75</v>
      </c>
      <c r="Q7" s="175"/>
      <c r="R7" s="375">
        <v>0</v>
      </c>
      <c r="S7" s="377">
        <f>P7-R7</f>
        <v>149766.75</v>
      </c>
      <c r="T7" s="175"/>
      <c r="U7" s="375">
        <v>21232.9</v>
      </c>
      <c r="V7" s="376"/>
      <c r="W7" s="474">
        <f>U7+V72</f>
        <v>21232.9</v>
      </c>
      <c r="X7" s="465">
        <f>S7-W7</f>
        <v>128533.85</v>
      </c>
      <c r="Y7" s="257"/>
      <c r="Z7" s="174"/>
    </row>
    <row r="8" spans="1:26" s="144" customFormat="1" ht="15.75" customHeight="1" x14ac:dyDescent="0.3">
      <c r="A8" s="160">
        <v>4221</v>
      </c>
      <c r="B8" s="144" t="s">
        <v>333</v>
      </c>
      <c r="C8" s="418" t="s">
        <v>246</v>
      </c>
      <c r="D8" s="162" t="s">
        <v>273</v>
      </c>
      <c r="E8" s="162" t="s">
        <v>323</v>
      </c>
      <c r="F8" s="160" t="s">
        <v>335</v>
      </c>
      <c r="G8" s="214" t="s">
        <v>7</v>
      </c>
      <c r="H8" s="296">
        <v>2.3E-2</v>
      </c>
      <c r="I8" s="296">
        <v>0.1265</v>
      </c>
      <c r="J8" s="163">
        <v>45504</v>
      </c>
      <c r="K8" s="163">
        <v>45519</v>
      </c>
      <c r="L8" s="163">
        <v>45108</v>
      </c>
      <c r="M8" s="160" t="s">
        <v>324</v>
      </c>
      <c r="N8" s="363">
        <v>182902.15</v>
      </c>
      <c r="O8" s="370">
        <v>0</v>
      </c>
      <c r="P8" s="369">
        <f t="shared" ref="P8:P20" si="0">N8+O8</f>
        <v>182902.15</v>
      </c>
      <c r="Q8" s="283"/>
      <c r="R8" s="363">
        <v>10869</v>
      </c>
      <c r="S8" s="369">
        <f t="shared" ref="S8:S20" si="1">P8-R8</f>
        <v>172033.15</v>
      </c>
      <c r="T8" s="283"/>
      <c r="U8" s="363">
        <v>28986.9</v>
      </c>
      <c r="V8" s="370"/>
      <c r="W8" s="452">
        <f>U8+V73</f>
        <v>28986.9</v>
      </c>
      <c r="X8" s="416">
        <f t="shared" ref="X8:X19" si="2">S8-W8</f>
        <v>143046.25</v>
      </c>
      <c r="Y8" s="552"/>
      <c r="Z8" s="174"/>
    </row>
    <row r="9" spans="1:26" s="144" customFormat="1" ht="15.75" customHeight="1" x14ac:dyDescent="0.3">
      <c r="A9" s="160">
        <v>4222</v>
      </c>
      <c r="B9" s="144" t="s">
        <v>325</v>
      </c>
      <c r="C9" s="418" t="s">
        <v>334</v>
      </c>
      <c r="D9" s="162" t="s">
        <v>273</v>
      </c>
      <c r="E9" s="162" t="s">
        <v>336</v>
      </c>
      <c r="F9" s="160" t="s">
        <v>337</v>
      </c>
      <c r="G9" s="214" t="s">
        <v>7</v>
      </c>
      <c r="H9" s="296">
        <v>2.3E-2</v>
      </c>
      <c r="I9" s="296">
        <v>0.1265</v>
      </c>
      <c r="J9" s="163">
        <v>45473</v>
      </c>
      <c r="K9" s="163">
        <v>45488</v>
      </c>
      <c r="L9" s="163">
        <v>45108</v>
      </c>
      <c r="M9" s="160" t="s">
        <v>338</v>
      </c>
      <c r="N9" s="363">
        <v>37500</v>
      </c>
      <c r="O9" s="370"/>
      <c r="P9" s="369">
        <f t="shared" si="0"/>
        <v>37500</v>
      </c>
      <c r="Q9" s="283"/>
      <c r="R9" s="363"/>
      <c r="S9" s="369">
        <f t="shared" si="1"/>
        <v>37500</v>
      </c>
      <c r="T9" s="283"/>
      <c r="U9" s="363">
        <v>18750</v>
      </c>
      <c r="V9" s="370"/>
      <c r="W9" s="452">
        <f>U9+V74</f>
        <v>18750</v>
      </c>
      <c r="X9" s="416">
        <f t="shared" si="2"/>
        <v>18750</v>
      </c>
      <c r="Y9" s="552"/>
      <c r="Z9" s="174"/>
    </row>
    <row r="10" spans="1:26" s="144" customFormat="1" ht="15.75" customHeight="1" x14ac:dyDescent="0.3">
      <c r="A10" s="160">
        <v>4228</v>
      </c>
      <c r="B10" s="135" t="s">
        <v>353</v>
      </c>
      <c r="C10" s="563" t="s">
        <v>354</v>
      </c>
      <c r="D10" s="137" t="s">
        <v>355</v>
      </c>
      <c r="E10" s="137" t="s">
        <v>342</v>
      </c>
      <c r="F10" s="169" t="s">
        <v>356</v>
      </c>
      <c r="G10" s="235" t="s">
        <v>7</v>
      </c>
      <c r="H10" s="296">
        <v>2.3E-2</v>
      </c>
      <c r="I10" s="296">
        <v>0.1265</v>
      </c>
      <c r="J10" s="169">
        <v>45565</v>
      </c>
      <c r="K10" s="169">
        <v>45566</v>
      </c>
      <c r="L10" s="169">
        <v>45314</v>
      </c>
      <c r="M10" s="137" t="s">
        <v>357</v>
      </c>
      <c r="N10" s="363">
        <v>31524.12</v>
      </c>
      <c r="O10" s="370"/>
      <c r="P10" s="369">
        <f t="shared" si="0"/>
        <v>31524.12</v>
      </c>
      <c r="Q10" s="283"/>
      <c r="R10" s="363"/>
      <c r="S10" s="369">
        <f t="shared" si="1"/>
        <v>31524.12</v>
      </c>
      <c r="T10" s="283"/>
      <c r="U10" s="363"/>
      <c r="V10" s="370"/>
      <c r="W10" s="452"/>
      <c r="X10" s="416">
        <f t="shared" si="2"/>
        <v>31524.12</v>
      </c>
      <c r="Y10" s="552"/>
      <c r="Z10" s="174"/>
    </row>
    <row r="11" spans="1:26" ht="15.75" customHeight="1" x14ac:dyDescent="0.3">
      <c r="A11" s="137">
        <v>4426</v>
      </c>
      <c r="B11" s="135" t="s">
        <v>240</v>
      </c>
      <c r="C11" s="289" t="s">
        <v>232</v>
      </c>
      <c r="D11" s="137" t="s">
        <v>175</v>
      </c>
      <c r="E11" s="137" t="s">
        <v>217</v>
      </c>
      <c r="F11" s="137" t="s">
        <v>176</v>
      </c>
      <c r="G11" s="235" t="s">
        <v>7</v>
      </c>
      <c r="H11" s="296">
        <v>0.05</v>
      </c>
      <c r="I11" s="296">
        <v>0.1265</v>
      </c>
      <c r="J11" s="169">
        <v>45199</v>
      </c>
      <c r="K11" s="169">
        <v>45199</v>
      </c>
      <c r="L11" s="169">
        <v>44201</v>
      </c>
      <c r="M11" s="137" t="s">
        <v>178</v>
      </c>
      <c r="N11" s="363">
        <v>60834.22</v>
      </c>
      <c r="O11" s="364">
        <v>0</v>
      </c>
      <c r="P11" s="365">
        <f t="shared" si="0"/>
        <v>60834.22</v>
      </c>
      <c r="Q11" s="130"/>
      <c r="R11" s="378">
        <v>55014.51</v>
      </c>
      <c r="S11" s="365">
        <f t="shared" si="1"/>
        <v>5819.7099999999991</v>
      </c>
      <c r="T11" s="175"/>
      <c r="U11" s="378">
        <v>2772</v>
      </c>
      <c r="V11" s="364"/>
      <c r="W11" s="452">
        <f t="shared" ref="W11:W20" si="3">U11+V75</f>
        <v>2772</v>
      </c>
      <c r="X11" s="428">
        <v>0</v>
      </c>
      <c r="Y11" s="257" t="s">
        <v>326</v>
      </c>
      <c r="Z11" s="174"/>
    </row>
    <row r="12" spans="1:26" ht="15.75" customHeight="1" x14ac:dyDescent="0.3">
      <c r="A12" s="137">
        <v>4429</v>
      </c>
      <c r="B12" s="135" t="s">
        <v>189</v>
      </c>
      <c r="C12" s="289" t="s">
        <v>232</v>
      </c>
      <c r="D12" s="137" t="s">
        <v>175</v>
      </c>
      <c r="E12" s="137" t="s">
        <v>215</v>
      </c>
      <c r="F12" s="137" t="s">
        <v>190</v>
      </c>
      <c r="G12" s="235" t="s">
        <v>7</v>
      </c>
      <c r="H12" s="296">
        <v>0.05</v>
      </c>
      <c r="I12" s="296">
        <v>0.1265</v>
      </c>
      <c r="J12" s="169">
        <v>45199</v>
      </c>
      <c r="K12" s="169">
        <v>45199</v>
      </c>
      <c r="L12" s="169">
        <v>44201</v>
      </c>
      <c r="M12" s="137" t="s">
        <v>200</v>
      </c>
      <c r="N12" s="363">
        <v>559.84</v>
      </c>
      <c r="O12" s="364">
        <v>0</v>
      </c>
      <c r="P12" s="365">
        <f t="shared" si="0"/>
        <v>559.84</v>
      </c>
      <c r="Q12" s="130"/>
      <c r="R12" s="378">
        <v>0</v>
      </c>
      <c r="S12" s="365">
        <f t="shared" si="1"/>
        <v>559.84</v>
      </c>
      <c r="T12" s="175"/>
      <c r="U12" s="378">
        <v>0</v>
      </c>
      <c r="V12" s="364"/>
      <c r="W12" s="452">
        <f t="shared" si="3"/>
        <v>0</v>
      </c>
      <c r="X12" s="428">
        <v>0</v>
      </c>
      <c r="Y12" s="135" t="s">
        <v>326</v>
      </c>
      <c r="Z12" s="174"/>
    </row>
    <row r="13" spans="1:26" ht="15.75" customHeight="1" x14ac:dyDescent="0.3">
      <c r="A13" s="137">
        <v>4452</v>
      </c>
      <c r="B13" s="135" t="s">
        <v>297</v>
      </c>
      <c r="C13" s="529" t="s">
        <v>185</v>
      </c>
      <c r="D13" s="137" t="s">
        <v>186</v>
      </c>
      <c r="E13" s="137" t="s">
        <v>275</v>
      </c>
      <c r="F13" s="137" t="s">
        <v>276</v>
      </c>
      <c r="G13" s="235" t="s">
        <v>7</v>
      </c>
      <c r="H13" s="296">
        <v>0.05</v>
      </c>
      <c r="I13" s="296">
        <v>0.1265</v>
      </c>
      <c r="J13" s="169">
        <v>45565</v>
      </c>
      <c r="K13" s="169">
        <v>45565</v>
      </c>
      <c r="L13" s="169">
        <v>44279</v>
      </c>
      <c r="M13" s="137" t="s">
        <v>188</v>
      </c>
      <c r="N13" s="363">
        <v>59463.1</v>
      </c>
      <c r="O13" s="364">
        <v>9.31</v>
      </c>
      <c r="P13" s="365">
        <f t="shared" si="0"/>
        <v>59472.409999999996</v>
      </c>
      <c r="Q13" s="527"/>
      <c r="R13" s="378">
        <v>-0.3</v>
      </c>
      <c r="S13" s="365">
        <f t="shared" si="1"/>
        <v>59472.71</v>
      </c>
      <c r="T13" s="175"/>
      <c r="U13" s="378">
        <v>50999.96</v>
      </c>
      <c r="V13" s="364"/>
      <c r="W13" s="452">
        <f t="shared" si="3"/>
        <v>50999.96</v>
      </c>
      <c r="X13" s="428">
        <f t="shared" si="2"/>
        <v>8472.75</v>
      </c>
      <c r="Y13" s="257"/>
      <c r="Z13" s="174"/>
    </row>
    <row r="14" spans="1:26" ht="15.75" customHeight="1" x14ac:dyDescent="0.3">
      <c r="A14" s="137">
        <v>4454</v>
      </c>
      <c r="B14" s="135" t="s">
        <v>298</v>
      </c>
      <c r="C14" s="529" t="s">
        <v>185</v>
      </c>
      <c r="D14" s="137" t="s">
        <v>186</v>
      </c>
      <c r="E14" s="137" t="s">
        <v>277</v>
      </c>
      <c r="F14" s="137" t="s">
        <v>290</v>
      </c>
      <c r="G14" s="235" t="s">
        <v>7</v>
      </c>
      <c r="H14" s="296">
        <v>0.05</v>
      </c>
      <c r="I14" s="296">
        <v>0.1265</v>
      </c>
      <c r="J14" s="169">
        <v>45565</v>
      </c>
      <c r="K14" s="169">
        <v>45565</v>
      </c>
      <c r="L14" s="169">
        <v>44279</v>
      </c>
      <c r="M14" s="137" t="s">
        <v>244</v>
      </c>
      <c r="N14" s="363">
        <v>5765.65</v>
      </c>
      <c r="O14" s="364">
        <v>106.23</v>
      </c>
      <c r="P14" s="365">
        <f t="shared" si="0"/>
        <v>5871.8799999999992</v>
      </c>
      <c r="Q14" s="527"/>
      <c r="R14" s="378"/>
      <c r="S14" s="365">
        <f t="shared" si="1"/>
        <v>5871.8799999999992</v>
      </c>
      <c r="T14" s="175"/>
      <c r="U14" s="378"/>
      <c r="V14" s="364"/>
      <c r="W14" s="452">
        <f t="shared" si="3"/>
        <v>0</v>
      </c>
      <c r="X14" s="428">
        <f t="shared" si="2"/>
        <v>5871.8799999999992</v>
      </c>
      <c r="Y14" s="257"/>
      <c r="Z14" s="174"/>
    </row>
    <row r="15" spans="1:26" ht="15.75" customHeight="1" x14ac:dyDescent="0.3">
      <c r="A15" s="137">
        <v>4457</v>
      </c>
      <c r="B15" s="135" t="s">
        <v>299</v>
      </c>
      <c r="C15" s="529" t="s">
        <v>185</v>
      </c>
      <c r="D15" s="137" t="s">
        <v>186</v>
      </c>
      <c r="E15" s="137" t="s">
        <v>279</v>
      </c>
      <c r="F15" s="137" t="s">
        <v>278</v>
      </c>
      <c r="G15" s="235" t="s">
        <v>7</v>
      </c>
      <c r="H15" s="296">
        <v>0.05</v>
      </c>
      <c r="I15" s="296">
        <v>0.1265</v>
      </c>
      <c r="J15" s="169">
        <v>45565</v>
      </c>
      <c r="K15" s="169">
        <v>45565</v>
      </c>
      <c r="L15" s="169">
        <v>44279</v>
      </c>
      <c r="M15" s="137" t="s">
        <v>280</v>
      </c>
      <c r="N15" s="363">
        <v>2744.28</v>
      </c>
      <c r="O15" s="364"/>
      <c r="P15" s="365">
        <f t="shared" si="0"/>
        <v>2744.28</v>
      </c>
      <c r="Q15" s="527"/>
      <c r="R15" s="378"/>
      <c r="S15" s="365">
        <f t="shared" si="1"/>
        <v>2744.28</v>
      </c>
      <c r="T15" s="175"/>
      <c r="U15" s="378"/>
      <c r="V15" s="364"/>
      <c r="W15" s="452">
        <f t="shared" si="3"/>
        <v>0</v>
      </c>
      <c r="X15" s="428">
        <f t="shared" si="2"/>
        <v>2744.28</v>
      </c>
      <c r="Y15" s="257"/>
      <c r="Z15" s="174"/>
    </row>
    <row r="16" spans="1:26" ht="15.75" customHeight="1" x14ac:dyDescent="0.3">
      <c r="A16" s="137">
        <v>4459</v>
      </c>
      <c r="B16" s="135" t="s">
        <v>212</v>
      </c>
      <c r="C16" s="529" t="s">
        <v>185</v>
      </c>
      <c r="D16" s="137" t="s">
        <v>186</v>
      </c>
      <c r="E16" s="137" t="s">
        <v>213</v>
      </c>
      <c r="F16" s="137" t="s">
        <v>187</v>
      </c>
      <c r="G16" s="235" t="s">
        <v>7</v>
      </c>
      <c r="H16" s="296">
        <v>0.05</v>
      </c>
      <c r="I16" s="296">
        <v>0.1265</v>
      </c>
      <c r="J16" s="169">
        <v>45565</v>
      </c>
      <c r="K16" s="169">
        <v>45565</v>
      </c>
      <c r="L16" s="169">
        <v>44279</v>
      </c>
      <c r="M16" s="137" t="s">
        <v>188</v>
      </c>
      <c r="N16" s="363">
        <v>237853.57</v>
      </c>
      <c r="O16" s="364">
        <v>37.26</v>
      </c>
      <c r="P16" s="365">
        <f t="shared" si="0"/>
        <v>237890.83000000002</v>
      </c>
      <c r="Q16" s="527"/>
      <c r="R16" s="378">
        <v>0.01</v>
      </c>
      <c r="S16" s="365">
        <f t="shared" si="1"/>
        <v>237890.82</v>
      </c>
      <c r="T16" s="175"/>
      <c r="U16" s="378">
        <v>237544.5</v>
      </c>
      <c r="V16" s="364"/>
      <c r="W16" s="452">
        <f t="shared" si="3"/>
        <v>237544.5</v>
      </c>
      <c r="X16" s="428">
        <f t="shared" si="2"/>
        <v>346.32000000000698</v>
      </c>
      <c r="Y16" s="257"/>
      <c r="Z16" s="174"/>
    </row>
    <row r="17" spans="1:26" ht="15.75" customHeight="1" x14ac:dyDescent="0.3">
      <c r="A17" s="137">
        <v>4461</v>
      </c>
      <c r="B17" s="135" t="s">
        <v>300</v>
      </c>
      <c r="C17" s="529" t="s">
        <v>185</v>
      </c>
      <c r="D17" s="137" t="s">
        <v>186</v>
      </c>
      <c r="E17" s="137" t="s">
        <v>281</v>
      </c>
      <c r="F17" s="137" t="s">
        <v>282</v>
      </c>
      <c r="G17" s="235" t="s">
        <v>7</v>
      </c>
      <c r="H17" s="296">
        <v>0.05</v>
      </c>
      <c r="I17" s="296">
        <v>0.1265</v>
      </c>
      <c r="J17" s="169">
        <v>45565</v>
      </c>
      <c r="K17" s="169">
        <v>45565</v>
      </c>
      <c r="L17" s="169">
        <v>44279</v>
      </c>
      <c r="M17" s="137" t="s">
        <v>283</v>
      </c>
      <c r="N17" s="363">
        <v>3039.74</v>
      </c>
      <c r="O17" s="364"/>
      <c r="P17" s="365">
        <f t="shared" si="0"/>
        <v>3039.74</v>
      </c>
      <c r="Q17" s="527"/>
      <c r="R17" s="378"/>
      <c r="S17" s="365">
        <f t="shared" si="1"/>
        <v>3039.74</v>
      </c>
      <c r="T17" s="175"/>
      <c r="U17" s="378"/>
      <c r="V17" s="364"/>
      <c r="W17" s="452">
        <f t="shared" si="3"/>
        <v>0</v>
      </c>
      <c r="X17" s="428">
        <f t="shared" si="2"/>
        <v>3039.74</v>
      </c>
      <c r="Y17" s="257"/>
      <c r="Z17" s="174"/>
    </row>
    <row r="18" spans="1:26" ht="15.75" customHeight="1" x14ac:dyDescent="0.3">
      <c r="A18" s="137">
        <v>4462</v>
      </c>
      <c r="B18" s="135" t="s">
        <v>321</v>
      </c>
      <c r="C18" s="529" t="s">
        <v>185</v>
      </c>
      <c r="D18" s="137" t="s">
        <v>186</v>
      </c>
      <c r="E18" s="137" t="s">
        <v>284</v>
      </c>
      <c r="F18" s="137" t="s">
        <v>285</v>
      </c>
      <c r="G18" s="235" t="s">
        <v>7</v>
      </c>
      <c r="H18" s="296">
        <v>0.05</v>
      </c>
      <c r="I18" s="296">
        <v>0.1265</v>
      </c>
      <c r="J18" s="169">
        <v>45565</v>
      </c>
      <c r="K18" s="169">
        <v>45565</v>
      </c>
      <c r="L18" s="169">
        <v>44279</v>
      </c>
      <c r="M18" s="137" t="s">
        <v>286</v>
      </c>
      <c r="N18" s="363">
        <v>4545.0600000000004</v>
      </c>
      <c r="O18" s="364"/>
      <c r="P18" s="365">
        <f t="shared" si="0"/>
        <v>4545.0600000000004</v>
      </c>
      <c r="Q18" s="527"/>
      <c r="R18" s="378"/>
      <c r="S18" s="365">
        <f t="shared" si="1"/>
        <v>4545.0600000000004</v>
      </c>
      <c r="T18" s="175"/>
      <c r="U18" s="378"/>
      <c r="V18" s="364"/>
      <c r="W18" s="452">
        <f t="shared" si="3"/>
        <v>0</v>
      </c>
      <c r="X18" s="428">
        <f t="shared" si="2"/>
        <v>4545.0600000000004</v>
      </c>
      <c r="Y18" s="257"/>
      <c r="Z18" s="174"/>
    </row>
    <row r="19" spans="1:26" ht="15.75" customHeight="1" x14ac:dyDescent="0.3">
      <c r="A19" s="137">
        <v>4463</v>
      </c>
      <c r="B19" s="135" t="s">
        <v>302</v>
      </c>
      <c r="C19" s="529" t="s">
        <v>185</v>
      </c>
      <c r="D19" s="137" t="s">
        <v>186</v>
      </c>
      <c r="E19" s="137" t="s">
        <v>287</v>
      </c>
      <c r="F19" s="137" t="s">
        <v>288</v>
      </c>
      <c r="G19" s="235" t="s">
        <v>7</v>
      </c>
      <c r="H19" s="296">
        <v>0.05</v>
      </c>
      <c r="I19" s="296">
        <v>0.1265</v>
      </c>
      <c r="J19" s="169">
        <v>45565</v>
      </c>
      <c r="K19" s="169">
        <v>45565</v>
      </c>
      <c r="L19" s="169">
        <v>44279</v>
      </c>
      <c r="M19" s="137" t="s">
        <v>289</v>
      </c>
      <c r="N19" s="363">
        <v>15327.45</v>
      </c>
      <c r="O19" s="364"/>
      <c r="P19" s="365">
        <f t="shared" si="0"/>
        <v>15327.45</v>
      </c>
      <c r="Q19" s="527"/>
      <c r="R19" s="378"/>
      <c r="S19" s="365">
        <f t="shared" si="1"/>
        <v>15327.45</v>
      </c>
      <c r="T19" s="175"/>
      <c r="U19" s="378"/>
      <c r="V19" s="364"/>
      <c r="W19" s="452">
        <f t="shared" si="3"/>
        <v>0</v>
      </c>
      <c r="X19" s="428">
        <f t="shared" si="2"/>
        <v>15327.45</v>
      </c>
      <c r="Y19" s="257"/>
      <c r="Z19" s="174"/>
    </row>
    <row r="20" spans="1:26" ht="15.75" customHeight="1" x14ac:dyDescent="0.3">
      <c r="A20" s="137">
        <v>4464</v>
      </c>
      <c r="B20" s="135" t="s">
        <v>233</v>
      </c>
      <c r="C20" s="289" t="s">
        <v>235</v>
      </c>
      <c r="D20" s="137" t="s">
        <v>175</v>
      </c>
      <c r="E20" s="137" t="s">
        <v>225</v>
      </c>
      <c r="F20" s="137" t="s">
        <v>226</v>
      </c>
      <c r="G20" s="235" t="s">
        <v>7</v>
      </c>
      <c r="H20" s="296">
        <v>0.05</v>
      </c>
      <c r="I20" s="296">
        <v>0.1265</v>
      </c>
      <c r="J20" s="169">
        <v>45199</v>
      </c>
      <c r="K20" s="169">
        <v>45199</v>
      </c>
      <c r="L20" s="169">
        <v>44201</v>
      </c>
      <c r="M20" s="137" t="s">
        <v>234</v>
      </c>
      <c r="N20" s="379">
        <v>10917.59</v>
      </c>
      <c r="O20" s="380">
        <v>0</v>
      </c>
      <c r="P20" s="365">
        <f t="shared" si="0"/>
        <v>10917.59</v>
      </c>
      <c r="Q20" s="130"/>
      <c r="R20" s="409">
        <v>0</v>
      </c>
      <c r="S20" s="365">
        <f t="shared" si="1"/>
        <v>10917.59</v>
      </c>
      <c r="T20" s="175"/>
      <c r="U20" s="409">
        <v>7801.97</v>
      </c>
      <c r="V20" s="380"/>
      <c r="W20" s="452">
        <f t="shared" si="3"/>
        <v>7801.97</v>
      </c>
      <c r="X20" s="428">
        <v>0</v>
      </c>
      <c r="Y20" s="257" t="s">
        <v>326</v>
      </c>
      <c r="Z20" s="174"/>
    </row>
    <row r="21" spans="1:26" ht="15.75" customHeight="1" thickBot="1" x14ac:dyDescent="0.35">
      <c r="C21" s="235"/>
      <c r="D21" s="137"/>
      <c r="E21" s="137"/>
      <c r="J21" s="198"/>
      <c r="K21" s="198"/>
      <c r="L21" s="198" t="s">
        <v>91</v>
      </c>
      <c r="M21" s="172" t="s">
        <v>38</v>
      </c>
      <c r="N21" s="366">
        <f>SUM(N7:N20)</f>
        <v>802743.5199999999</v>
      </c>
      <c r="O21" s="367">
        <f>SUM(O7:O20)</f>
        <v>152.80000000000001</v>
      </c>
      <c r="P21" s="368">
        <f>SUM(P7:P20)</f>
        <v>802896.32</v>
      </c>
      <c r="Q21" s="130"/>
      <c r="R21" s="366">
        <f>SUM(R7:R20)</f>
        <v>65883.22</v>
      </c>
      <c r="S21" s="368">
        <f>SUM(S7:S20)</f>
        <v>737013.10000000009</v>
      </c>
      <c r="T21" s="372"/>
      <c r="U21" s="366">
        <f>SUM(U7:U20)</f>
        <v>368088.23</v>
      </c>
      <c r="V21" s="395">
        <f>SUM(V7:V20)</f>
        <v>0</v>
      </c>
      <c r="W21" s="368">
        <f>SUM(W7:W20)</f>
        <v>368088.23</v>
      </c>
      <c r="X21" s="457">
        <f>SUM(X7:X20)</f>
        <v>362201.7</v>
      </c>
    </row>
    <row r="22" spans="1:26" ht="15.75" customHeight="1" thickTop="1" x14ac:dyDescent="0.3">
      <c r="C22" s="137"/>
      <c r="D22" s="137"/>
      <c r="E22" s="137"/>
      <c r="J22" s="198"/>
      <c r="K22" s="198"/>
      <c r="L22" s="198"/>
      <c r="M22" s="172"/>
      <c r="N22" s="171"/>
      <c r="O22" s="171"/>
      <c r="P22" s="171"/>
      <c r="Q22" s="171"/>
      <c r="R22" s="171"/>
      <c r="S22" s="171"/>
      <c r="T22" s="170"/>
    </row>
    <row r="23" spans="1:26" ht="15.75" customHeight="1" x14ac:dyDescent="0.3">
      <c r="C23" s="137"/>
      <c r="D23" s="137"/>
      <c r="E23" s="137"/>
      <c r="J23" s="198"/>
      <c r="K23" s="198"/>
      <c r="L23" s="198"/>
      <c r="M23" s="172"/>
      <c r="N23" s="171"/>
      <c r="O23" s="171"/>
      <c r="P23" s="171"/>
      <c r="Q23" s="171"/>
      <c r="R23" s="171"/>
      <c r="S23" s="171"/>
      <c r="T23" s="170"/>
    </row>
    <row r="24" spans="1:26" ht="15.75" customHeight="1" x14ac:dyDescent="0.3">
      <c r="B24" s="132" t="s">
        <v>111</v>
      </c>
      <c r="C24" s="182"/>
      <c r="D24" s="182"/>
      <c r="E24" s="182"/>
      <c r="R24" s="130"/>
      <c r="S24" s="130"/>
    </row>
    <row r="25" spans="1:26" ht="15.75" customHeight="1" x14ac:dyDescent="0.3">
      <c r="B25" s="596" t="s">
        <v>253</v>
      </c>
      <c r="C25" s="596"/>
      <c r="D25" s="596"/>
      <c r="E25" s="596"/>
      <c r="F25" s="596"/>
      <c r="G25" s="596"/>
      <c r="R25" s="130"/>
      <c r="S25" s="130"/>
    </row>
    <row r="26" spans="1:26" ht="15.75" customHeight="1" x14ac:dyDescent="0.3">
      <c r="C26" s="182"/>
      <c r="D26" s="182"/>
      <c r="E26" s="182"/>
      <c r="R26" s="130"/>
      <c r="S26" s="130"/>
    </row>
    <row r="27" spans="1:26" ht="15.75" customHeight="1" x14ac:dyDescent="0.3">
      <c r="B27" s="596" t="s">
        <v>115</v>
      </c>
      <c r="C27" s="596"/>
      <c r="D27" s="596"/>
      <c r="E27" s="596"/>
      <c r="F27" s="596"/>
      <c r="G27" s="596"/>
      <c r="R27" s="130"/>
      <c r="S27" s="130"/>
    </row>
    <row r="28" spans="1:26" ht="15.75" customHeight="1" x14ac:dyDescent="0.3">
      <c r="B28" s="176"/>
      <c r="C28" s="176"/>
      <c r="D28" s="176"/>
      <c r="E28" s="176"/>
      <c r="F28" s="177"/>
      <c r="R28" s="130"/>
      <c r="S28" s="130"/>
    </row>
    <row r="29" spans="1:26" ht="15.75" customHeight="1" x14ac:dyDescent="0.3">
      <c r="B29" s="596" t="s">
        <v>136</v>
      </c>
      <c r="C29" s="596"/>
      <c r="D29" s="596"/>
      <c r="E29" s="596"/>
      <c r="F29" s="596"/>
      <c r="G29" s="596"/>
      <c r="R29" s="130"/>
      <c r="S29" s="130"/>
    </row>
    <row r="30" spans="1:26" ht="15.75" customHeight="1" x14ac:dyDescent="0.3">
      <c r="B30" s="609" t="s">
        <v>135</v>
      </c>
      <c r="C30" s="596"/>
      <c r="D30" s="596"/>
      <c r="E30" s="596"/>
      <c r="F30" s="596"/>
      <c r="G30" s="596"/>
    </row>
    <row r="31" spans="1:26" ht="15.75" customHeight="1" x14ac:dyDescent="0.3">
      <c r="B31" s="176"/>
      <c r="C31" s="176"/>
      <c r="D31" s="176"/>
      <c r="E31" s="176"/>
      <c r="F31" s="177"/>
    </row>
    <row r="32" spans="1:26" ht="15.75" customHeight="1" x14ac:dyDescent="0.3">
      <c r="B32" s="131" t="s">
        <v>98</v>
      </c>
      <c r="C32" s="180" t="s">
        <v>101</v>
      </c>
      <c r="D32" s="180" t="s">
        <v>102</v>
      </c>
      <c r="E32" s="180"/>
      <c r="F32" s="177"/>
    </row>
    <row r="33" spans="2:20" ht="15.75" customHeight="1" x14ac:dyDescent="0.3">
      <c r="B33" s="135" t="s">
        <v>237</v>
      </c>
      <c r="C33" s="182" t="s">
        <v>205</v>
      </c>
      <c r="D33" s="182" t="s">
        <v>206</v>
      </c>
      <c r="E33" s="182"/>
      <c r="F33" s="177"/>
    </row>
    <row r="34" spans="2:20" ht="15.75" customHeight="1" x14ac:dyDescent="0.3">
      <c r="B34" s="135" t="s">
        <v>238</v>
      </c>
      <c r="C34" s="182" t="s">
        <v>205</v>
      </c>
      <c r="D34" s="182" t="s">
        <v>206</v>
      </c>
      <c r="E34" s="182"/>
      <c r="F34" s="177"/>
    </row>
    <row r="35" spans="2:20" ht="15.75" customHeight="1" x14ac:dyDescent="0.3">
      <c r="C35" s="182"/>
      <c r="D35" s="182"/>
      <c r="E35" s="182"/>
      <c r="F35" s="177"/>
    </row>
    <row r="36" spans="2:20" ht="15.75" customHeight="1" x14ac:dyDescent="0.3">
      <c r="B36" s="592" t="s">
        <v>269</v>
      </c>
      <c r="C36" s="592"/>
      <c r="D36" s="592"/>
      <c r="E36" s="592"/>
      <c r="F36" s="592"/>
      <c r="G36" s="592"/>
      <c r="H36" s="592"/>
      <c r="I36" s="592"/>
    </row>
    <row r="37" spans="2:20" ht="15.75" customHeight="1" x14ac:dyDescent="0.3">
      <c r="B37" s="128" t="s">
        <v>270</v>
      </c>
      <c r="C37" s="182"/>
      <c r="D37" s="182"/>
      <c r="E37" s="182"/>
    </row>
    <row r="38" spans="2:20" ht="15.75" customHeight="1" x14ac:dyDescent="0.3">
      <c r="B38" s="223"/>
      <c r="C38" s="216"/>
      <c r="D38" s="216"/>
      <c r="E38" s="216"/>
      <c r="F38" s="216"/>
      <c r="G38" s="216"/>
      <c r="H38" s="192"/>
      <c r="I38" s="192"/>
      <c r="J38" s="192"/>
      <c r="K38" s="192"/>
      <c r="L38" s="192"/>
      <c r="M38" s="192"/>
      <c r="N38" s="192"/>
      <c r="O38" s="192"/>
      <c r="P38" s="192"/>
      <c r="Q38" s="192"/>
      <c r="R38" s="192"/>
      <c r="S38" s="192"/>
    </row>
    <row r="39" spans="2:20" ht="15.75" customHeight="1" x14ac:dyDescent="0.3">
      <c r="B39" s="178"/>
      <c r="C39" s="137"/>
      <c r="D39" s="137"/>
      <c r="E39" s="137"/>
      <c r="R39" s="300" t="s">
        <v>256</v>
      </c>
      <c r="S39" s="301"/>
      <c r="T39" s="197"/>
    </row>
    <row r="40" spans="2:20" ht="15.75" customHeight="1" x14ac:dyDescent="0.3">
      <c r="B40" s="188" t="s">
        <v>255</v>
      </c>
      <c r="C40" s="190" t="s">
        <v>2</v>
      </c>
      <c r="D40" s="190"/>
      <c r="E40" s="190"/>
      <c r="F40" s="570" t="s">
        <v>34</v>
      </c>
      <c r="G40" s="190" t="s">
        <v>35</v>
      </c>
      <c r="H40" s="190"/>
      <c r="I40" s="190"/>
      <c r="J40" s="190"/>
      <c r="K40" s="190"/>
      <c r="L40" s="190"/>
      <c r="M40" s="190" t="s">
        <v>36</v>
      </c>
      <c r="N40" s="190" t="s">
        <v>37</v>
      </c>
      <c r="O40" s="191"/>
      <c r="P40" s="191"/>
      <c r="Q40" s="191"/>
      <c r="R40" s="192" t="s">
        <v>81</v>
      </c>
      <c r="S40" s="193"/>
      <c r="T40" s="197"/>
    </row>
    <row r="41" spans="2:20" ht="15.75" customHeight="1" x14ac:dyDescent="0.3">
      <c r="B41" s="194"/>
      <c r="C41" s="146"/>
      <c r="D41" s="146"/>
      <c r="E41" s="146"/>
      <c r="F41" s="571"/>
      <c r="G41" s="146"/>
      <c r="H41" s="146"/>
      <c r="I41" s="146"/>
      <c r="J41" s="146"/>
      <c r="K41" s="146"/>
      <c r="L41" s="146"/>
      <c r="M41" s="146"/>
      <c r="N41" s="146"/>
      <c r="O41" s="136"/>
      <c r="P41" s="136"/>
      <c r="Q41" s="136"/>
    </row>
    <row r="42" spans="2:20" ht="15.75" customHeight="1" x14ac:dyDescent="0.3">
      <c r="B42" s="194"/>
      <c r="C42" s="146"/>
      <c r="D42" s="146"/>
      <c r="E42" s="146"/>
      <c r="F42" s="571"/>
      <c r="G42" s="146"/>
      <c r="H42" s="146"/>
      <c r="I42" s="146"/>
      <c r="J42" s="146"/>
      <c r="K42" s="146"/>
      <c r="L42" s="146"/>
      <c r="M42" s="146"/>
      <c r="N42" s="146"/>
      <c r="O42" s="136"/>
      <c r="P42" s="136"/>
      <c r="Q42" s="136"/>
    </row>
    <row r="43" spans="2:20" ht="15.75" customHeight="1" x14ac:dyDescent="0.3">
      <c r="B43" s="210"/>
      <c r="C43" s="211"/>
      <c r="D43" s="211"/>
      <c r="E43" s="211"/>
      <c r="F43" s="160"/>
      <c r="G43" s="213"/>
      <c r="H43" s="213"/>
      <c r="I43" s="213"/>
      <c r="J43" s="213"/>
      <c r="K43" s="213"/>
      <c r="L43" s="213"/>
      <c r="M43" s="163"/>
      <c r="N43" s="214"/>
      <c r="O43" s="215"/>
      <c r="P43" s="215"/>
      <c r="Q43" s="215"/>
    </row>
    <row r="44" spans="2:20" ht="15.75" customHeight="1" x14ac:dyDescent="0.3">
      <c r="B44" s="210"/>
      <c r="C44" s="211"/>
      <c r="D44" s="211"/>
      <c r="E44" s="211"/>
      <c r="F44" s="160"/>
      <c r="G44" s="213"/>
      <c r="H44" s="213"/>
      <c r="I44" s="213"/>
      <c r="J44" s="213"/>
      <c r="K44" s="213"/>
      <c r="L44" s="213"/>
      <c r="M44" s="163"/>
      <c r="N44" s="214"/>
      <c r="O44" s="215"/>
      <c r="P44" s="215"/>
      <c r="Q44" s="215"/>
    </row>
    <row r="45" spans="2:20" ht="15.75" customHeight="1" x14ac:dyDescent="0.3">
      <c r="B45" s="210"/>
      <c r="C45" s="211"/>
      <c r="D45" s="211"/>
      <c r="E45" s="211"/>
      <c r="F45" s="160"/>
      <c r="G45" s="213"/>
      <c r="H45" s="213"/>
      <c r="I45" s="213"/>
      <c r="J45" s="213"/>
      <c r="K45" s="213"/>
      <c r="L45" s="213"/>
      <c r="M45" s="163"/>
      <c r="N45" s="214"/>
      <c r="O45" s="215"/>
      <c r="P45" s="215"/>
      <c r="Q45" s="215"/>
    </row>
    <row r="46" spans="2:20" ht="15.75" customHeight="1" x14ac:dyDescent="0.3">
      <c r="B46" s="210"/>
      <c r="C46" s="211"/>
      <c r="D46" s="211"/>
      <c r="E46" s="211"/>
      <c r="F46" s="160"/>
      <c r="G46" s="213"/>
      <c r="H46" s="213"/>
      <c r="I46" s="213"/>
      <c r="J46" s="213"/>
      <c r="K46" s="213"/>
      <c r="L46" s="213"/>
      <c r="M46" s="163"/>
      <c r="N46" s="214"/>
      <c r="O46" s="215"/>
      <c r="P46" s="215"/>
      <c r="Q46" s="215"/>
    </row>
    <row r="47" spans="2:20" ht="15.75" customHeight="1" x14ac:dyDescent="0.3">
      <c r="B47" s="210"/>
      <c r="C47" s="211"/>
      <c r="D47" s="211"/>
      <c r="E47" s="211"/>
      <c r="F47" s="160"/>
      <c r="G47" s="213"/>
      <c r="H47" s="213"/>
      <c r="I47" s="213"/>
      <c r="J47" s="213"/>
      <c r="K47" s="213"/>
      <c r="L47" s="213"/>
      <c r="M47" s="163"/>
      <c r="N47" s="214"/>
      <c r="O47" s="215"/>
      <c r="P47" s="215"/>
      <c r="Q47" s="215"/>
    </row>
    <row r="48" spans="2:20" ht="15.75" customHeight="1" x14ac:dyDescent="0.3">
      <c r="B48" s="210"/>
      <c r="C48" s="211"/>
      <c r="D48" s="211"/>
      <c r="E48" s="211"/>
      <c r="F48" s="160"/>
      <c r="G48" s="213"/>
      <c r="H48" s="213"/>
      <c r="I48" s="213"/>
      <c r="J48" s="213"/>
      <c r="K48" s="213"/>
      <c r="L48" s="213"/>
      <c r="M48" s="163"/>
      <c r="N48" s="214"/>
      <c r="O48" s="215"/>
      <c r="P48" s="215"/>
      <c r="Q48" s="215"/>
    </row>
    <row r="49" spans="2:23" ht="15.75" customHeight="1" x14ac:dyDescent="0.3">
      <c r="B49" s="210"/>
      <c r="C49" s="211"/>
      <c r="D49" s="211"/>
      <c r="E49" s="211"/>
      <c r="F49" s="160"/>
      <c r="G49" s="213"/>
      <c r="H49" s="213"/>
      <c r="I49" s="213"/>
      <c r="J49" s="213"/>
      <c r="K49" s="213"/>
      <c r="L49" s="213"/>
      <c r="M49" s="163"/>
      <c r="N49" s="214"/>
      <c r="O49" s="215"/>
      <c r="P49" s="215"/>
      <c r="Q49" s="215"/>
    </row>
    <row r="50" spans="2:23" ht="15.75" customHeight="1" x14ac:dyDescent="0.3">
      <c r="B50" s="210"/>
      <c r="C50" s="211"/>
      <c r="D50" s="211"/>
      <c r="E50" s="211"/>
      <c r="F50" s="160"/>
      <c r="G50" s="213"/>
      <c r="H50" s="213"/>
      <c r="I50" s="213"/>
      <c r="J50" s="213"/>
      <c r="K50" s="213"/>
      <c r="L50" s="213"/>
      <c r="M50" s="163"/>
      <c r="N50" s="214"/>
      <c r="O50" s="215"/>
      <c r="P50" s="215"/>
      <c r="Q50" s="215"/>
    </row>
    <row r="51" spans="2:23" ht="15.75" customHeight="1" x14ac:dyDescent="0.3">
      <c r="B51" s="210"/>
      <c r="C51" s="211"/>
      <c r="D51" s="211"/>
      <c r="E51" s="211"/>
      <c r="F51" s="160"/>
      <c r="G51" s="213"/>
      <c r="H51" s="213"/>
      <c r="I51" s="213"/>
      <c r="J51" s="213"/>
      <c r="K51" s="213"/>
      <c r="L51" s="213"/>
      <c r="M51" s="163"/>
      <c r="N51" s="214"/>
      <c r="O51" s="215"/>
      <c r="P51" s="215"/>
      <c r="Q51" s="215"/>
      <c r="R51" s="144"/>
      <c r="S51" s="144"/>
      <c r="T51" s="147"/>
      <c r="U51" s="144"/>
    </row>
    <row r="52" spans="2:23" ht="15.75" customHeight="1" x14ac:dyDescent="0.3">
      <c r="B52" s="210"/>
      <c r="C52" s="211"/>
      <c r="D52" s="211"/>
      <c r="E52" s="211"/>
      <c r="F52" s="160"/>
      <c r="G52" s="213"/>
      <c r="H52" s="213"/>
      <c r="I52" s="213"/>
      <c r="J52" s="213"/>
      <c r="K52" s="213"/>
      <c r="L52" s="213"/>
      <c r="M52" s="163"/>
      <c r="N52" s="214"/>
      <c r="O52" s="215"/>
      <c r="P52" s="215"/>
      <c r="Q52" s="215"/>
      <c r="R52" s="144"/>
      <c r="S52" s="144"/>
      <c r="T52" s="147"/>
      <c r="U52" s="144"/>
      <c r="V52" s="135" t="s">
        <v>230</v>
      </c>
      <c r="W52" s="171">
        <f>W21</f>
        <v>368088.23</v>
      </c>
    </row>
    <row r="53" spans="2:23" ht="15.75" customHeight="1" x14ac:dyDescent="0.3">
      <c r="P53" s="217"/>
      <c r="Q53" s="144"/>
      <c r="R53" s="144"/>
      <c r="S53" s="144"/>
      <c r="T53" s="218"/>
      <c r="U53" s="144"/>
    </row>
    <row r="54" spans="2:23" ht="15.75" customHeight="1" x14ac:dyDescent="0.3">
      <c r="P54" s="144"/>
      <c r="Q54" s="144"/>
      <c r="R54" s="144"/>
      <c r="S54" s="144"/>
      <c r="T54" s="147"/>
      <c r="U54" s="144"/>
    </row>
    <row r="55" spans="2:23" ht="15.75" customHeight="1" x14ac:dyDescent="0.3">
      <c r="P55" s="144"/>
      <c r="Q55" s="144"/>
      <c r="R55" s="144"/>
      <c r="S55" s="144"/>
      <c r="T55" s="147"/>
      <c r="U55" s="144"/>
    </row>
    <row r="56" spans="2:23" ht="15.75" customHeight="1" x14ac:dyDescent="0.3">
      <c r="P56" s="144"/>
      <c r="Q56" s="144"/>
      <c r="R56" s="144"/>
      <c r="S56" s="144"/>
      <c r="T56" s="147"/>
      <c r="U56" s="144"/>
    </row>
    <row r="57" spans="2:23" ht="15.75" customHeight="1" x14ac:dyDescent="0.3"/>
    <row r="58" spans="2:23" ht="15.75" customHeight="1" x14ac:dyDescent="0.3"/>
    <row r="59" spans="2:23" ht="15.75" customHeight="1" x14ac:dyDescent="0.3"/>
    <row r="60" spans="2:23" ht="15.75" customHeight="1" x14ac:dyDescent="0.3"/>
    <row r="61" spans="2:23" ht="15.75" customHeight="1" x14ac:dyDescent="0.3"/>
    <row r="62" spans="2:23" ht="15.75" customHeight="1" x14ac:dyDescent="0.3"/>
    <row r="63" spans="2:23" ht="15.75" customHeight="1" x14ac:dyDescent="0.3"/>
    <row r="64" spans="2:23" ht="15.75" customHeight="1" x14ac:dyDescent="0.3"/>
    <row r="65" ht="15.75" customHeight="1" x14ac:dyDescent="0.3"/>
    <row r="66" ht="15.75" customHeight="1" x14ac:dyDescent="0.3"/>
    <row r="67" ht="15.75" customHeight="1" x14ac:dyDescent="0.3"/>
  </sheetData>
  <mergeCells count="7">
    <mergeCell ref="U4:W4"/>
    <mergeCell ref="U5:W5"/>
    <mergeCell ref="B36:I36"/>
    <mergeCell ref="B30:G30"/>
    <mergeCell ref="B25:G25"/>
    <mergeCell ref="B27:G27"/>
    <mergeCell ref="B29:G29"/>
  </mergeCells>
  <conditionalFormatting sqref="A7:P9 R7:S20 A11:P20 A10 N10:P10 U7:X20">
    <cfRule type="expression" dxfId="4" priority="6">
      <formula>MOD(ROW(),2)=0</formula>
    </cfRule>
  </conditionalFormatting>
  <conditionalFormatting sqref="B10:E10 J10:M10 G10">
    <cfRule type="expression" dxfId="3" priority="3">
      <formula>MOD(ROW(),2)=0</formula>
    </cfRule>
  </conditionalFormatting>
  <conditionalFormatting sqref="H10:I10">
    <cfRule type="expression" dxfId="2" priority="2">
      <formula>MOD(ROW(),2)=0</formula>
    </cfRule>
  </conditionalFormatting>
  <conditionalFormatting sqref="F10">
    <cfRule type="expression" dxfId="1" priority="1">
      <formula>MOD(ROW(),2)=0</formula>
    </cfRule>
  </conditionalFormatting>
  <hyperlinks>
    <hyperlink ref="B30" r:id="rId1" xr:uid="{00000000-0004-0000-2F00-000000000000}"/>
  </hyperlinks>
  <printOptions horizontalCentered="1" gridLines="1"/>
  <pageMargins left="0" right="0" top="0.75" bottom="0.75" header="0.3" footer="0.3"/>
  <pageSetup scale="49" orientation="landscape" horizontalDpi="1200" verticalDpi="1200"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CCFFCC"/>
    <pageSetUpPr fitToPage="1"/>
  </sheetPr>
  <dimension ref="A1:X67"/>
  <sheetViews>
    <sheetView showGridLines="0" zoomScale="80" zoomScaleNormal="80" workbookViewId="0">
      <pane xSplit="2" ySplit="6" topLeftCell="H7" activePane="bottomRight" state="frozen"/>
      <selection pane="topRight" activeCell="C1" sqref="C1"/>
      <selection pane="bottomLeft" activeCell="A7" sqref="A7"/>
      <selection pane="bottomRight" activeCell="X24" sqref="X24"/>
    </sheetView>
  </sheetViews>
  <sheetFormatPr defaultColWidth="9.109375" defaultRowHeight="14.4" x14ac:dyDescent="0.3"/>
  <cols>
    <col min="1" max="1" width="7.88671875" style="135" customWidth="1"/>
    <col min="2" max="2" width="69.88671875" style="135" customWidth="1"/>
    <col min="3" max="3" width="36.33203125" style="135" customWidth="1"/>
    <col min="4" max="4" width="14.6640625" style="135" customWidth="1"/>
    <col min="5" max="5" width="10.109375" style="135" customWidth="1"/>
    <col min="6" max="6" width="18.6640625" style="135" bestFit="1" customWidth="1"/>
    <col min="7" max="7" width="23" style="137" bestFit="1" customWidth="1"/>
    <col min="8" max="8" width="12.88671875" style="135" customWidth="1"/>
    <col min="9" max="9" width="13.44140625" style="135" customWidth="1"/>
    <col min="10" max="10" width="13.6640625" style="135" customWidth="1"/>
    <col min="11" max="11" width="15.6640625" style="135" customWidth="1"/>
    <col min="12" max="12" width="11" style="135" customWidth="1"/>
    <col min="13" max="13" width="22" style="135" customWidth="1"/>
    <col min="14" max="14" width="13.6640625" style="135" customWidth="1"/>
    <col min="15" max="15" width="14.44140625" style="135" customWidth="1"/>
    <col min="16" max="16" width="11.6640625" style="135" bestFit="1" customWidth="1"/>
    <col min="17" max="17" width="3.6640625" style="144" customWidth="1"/>
    <col min="18" max="18" width="15.88671875" style="135" customWidth="1"/>
    <col min="19" max="19" width="14.109375" style="135" customWidth="1"/>
    <col min="20" max="20" width="3.6640625" style="135" customWidth="1"/>
    <col min="21" max="21" width="11.6640625" style="135" bestFit="1" customWidth="1"/>
    <col min="22" max="22" width="14.88671875" style="135" bestFit="1" customWidth="1"/>
    <col min="23" max="23" width="11.6640625" style="135" bestFit="1" customWidth="1"/>
    <col min="24" max="24" width="14.33203125" style="135" customWidth="1"/>
    <col min="25" max="16384" width="9.109375" style="135"/>
  </cols>
  <sheetData>
    <row r="1" spans="1:24" ht="15.75" customHeight="1" x14ac:dyDescent="0.3">
      <c r="A1" s="132" t="s">
        <v>198</v>
      </c>
      <c r="T1" s="141"/>
    </row>
    <row r="2" spans="1:24" ht="15.75" customHeight="1" x14ac:dyDescent="0.3">
      <c r="A2" s="138" t="str">
        <f>'#4111 SLAM HS PB'!A2</f>
        <v>Federal Grant Allocations/Reimbursements as of: 03/31/2024</v>
      </c>
      <c r="B2" s="199"/>
      <c r="M2" s="140"/>
      <c r="N2" s="140"/>
      <c r="P2" s="141"/>
      <c r="Q2" s="147"/>
      <c r="R2" s="141"/>
      <c r="S2" s="141"/>
      <c r="T2" s="141"/>
    </row>
    <row r="3" spans="1:24" ht="15.75" customHeight="1" x14ac:dyDescent="0.3">
      <c r="A3" s="142" t="s">
        <v>197</v>
      </c>
      <c r="B3" s="132"/>
      <c r="D3" s="132"/>
      <c r="E3" s="132"/>
      <c r="P3" s="141"/>
      <c r="Q3" s="147"/>
      <c r="R3" s="141"/>
      <c r="S3" s="141"/>
      <c r="T3" s="141"/>
      <c r="U3" s="136"/>
      <c r="V3" s="143"/>
    </row>
    <row r="4" spans="1:24" ht="15.75" customHeight="1" x14ac:dyDescent="0.3">
      <c r="A4" s="132" t="s">
        <v>169</v>
      </c>
      <c r="M4" s="145"/>
      <c r="N4" s="145"/>
      <c r="O4" s="145"/>
      <c r="P4" s="146"/>
      <c r="Q4" s="145"/>
      <c r="R4" s="141"/>
      <c r="S4" s="141"/>
      <c r="T4" s="146"/>
      <c r="U4" s="594" t="s">
        <v>263</v>
      </c>
      <c r="V4" s="594"/>
      <c r="W4" s="594"/>
      <c r="X4" s="147"/>
    </row>
    <row r="5" spans="1:24" ht="15" thickBot="1" x14ac:dyDescent="0.35">
      <c r="H5" s="148"/>
      <c r="I5" s="148"/>
      <c r="M5" s="145"/>
      <c r="N5" s="145"/>
      <c r="O5" s="145"/>
      <c r="P5" s="146"/>
      <c r="Q5" s="145"/>
      <c r="R5" s="150"/>
      <c r="S5" s="150"/>
      <c r="T5" s="146"/>
      <c r="U5" s="597"/>
      <c r="V5" s="597"/>
      <c r="W5" s="597"/>
      <c r="X5" s="151"/>
    </row>
    <row r="6" spans="1:24" s="202" customFormat="1" ht="72.599999999999994" thickBot="1" x14ac:dyDescent="0.35">
      <c r="A6" s="152" t="s">
        <v>16</v>
      </c>
      <c r="B6" s="152" t="s">
        <v>218</v>
      </c>
      <c r="C6" s="152" t="s">
        <v>199</v>
      </c>
      <c r="D6" s="152" t="s">
        <v>96</v>
      </c>
      <c r="E6" s="152" t="s">
        <v>209</v>
      </c>
      <c r="F6" s="152" t="s">
        <v>3</v>
      </c>
      <c r="G6" s="152" t="s">
        <v>4</v>
      </c>
      <c r="H6" s="153" t="s">
        <v>272</v>
      </c>
      <c r="I6" s="153" t="s">
        <v>271</v>
      </c>
      <c r="J6" s="153" t="s">
        <v>117</v>
      </c>
      <c r="K6" s="153" t="s">
        <v>118</v>
      </c>
      <c r="L6" s="153" t="s">
        <v>107</v>
      </c>
      <c r="M6" s="153" t="s">
        <v>5</v>
      </c>
      <c r="N6" s="348" t="s">
        <v>220</v>
      </c>
      <c r="O6" s="349" t="s">
        <v>221</v>
      </c>
      <c r="P6" s="350" t="s">
        <v>222</v>
      </c>
      <c r="Q6" s="145"/>
      <c r="R6" s="154" t="s">
        <v>264</v>
      </c>
      <c r="S6" s="155" t="s">
        <v>265</v>
      </c>
      <c r="T6" s="200"/>
      <c r="U6" s="345" t="s">
        <v>223</v>
      </c>
      <c r="V6" s="346" t="s">
        <v>251</v>
      </c>
      <c r="W6" s="347" t="s">
        <v>252</v>
      </c>
      <c r="X6" s="159" t="str">
        <f>'#4111 SLAM HS PB'!X6</f>
        <v>Available Budget as of 03/31/2024</v>
      </c>
    </row>
    <row r="7" spans="1:24" s="214" customFormat="1" ht="15.75" customHeight="1" x14ac:dyDescent="0.3">
      <c r="A7" s="160">
        <v>4201</v>
      </c>
      <c r="B7" s="214" t="s">
        <v>243</v>
      </c>
      <c r="C7" s="214" t="s">
        <v>95</v>
      </c>
      <c r="D7" s="160" t="s">
        <v>273</v>
      </c>
      <c r="E7" s="160" t="s">
        <v>266</v>
      </c>
      <c r="F7" s="160" t="s">
        <v>267</v>
      </c>
      <c r="G7" s="214" t="s">
        <v>7</v>
      </c>
      <c r="H7" s="318">
        <v>2.3E-2</v>
      </c>
      <c r="I7" s="318">
        <v>0.1265</v>
      </c>
      <c r="J7" s="163">
        <v>45473</v>
      </c>
      <c r="K7" s="163">
        <v>45474</v>
      </c>
      <c r="L7" s="163">
        <v>45108</v>
      </c>
      <c r="M7" s="160" t="s">
        <v>268</v>
      </c>
      <c r="N7" s="412">
        <v>13921.25</v>
      </c>
      <c r="O7" s="501">
        <v>5170.75</v>
      </c>
      <c r="P7" s="502">
        <f>N7+O7</f>
        <v>19092</v>
      </c>
      <c r="Q7" s="500"/>
      <c r="R7" s="412">
        <v>0</v>
      </c>
      <c r="S7" s="502">
        <f>P7-R7</f>
        <v>19092</v>
      </c>
      <c r="T7" s="499"/>
      <c r="U7" s="412">
        <v>0</v>
      </c>
      <c r="V7" s="501">
        <v>0</v>
      </c>
      <c r="W7" s="506">
        <f>U7+V7</f>
        <v>0</v>
      </c>
      <c r="X7" s="503">
        <f>S7-W7</f>
        <v>19092</v>
      </c>
    </row>
    <row r="8" spans="1:24" s="214" customFormat="1" ht="15.75" customHeight="1" x14ac:dyDescent="0.3">
      <c r="A8" s="160">
        <v>4457</v>
      </c>
      <c r="B8" s="214" t="s">
        <v>303</v>
      </c>
      <c r="C8" s="214" t="s">
        <v>185</v>
      </c>
      <c r="D8" s="160" t="s">
        <v>186</v>
      </c>
      <c r="E8" s="160" t="s">
        <v>279</v>
      </c>
      <c r="F8" s="160" t="s">
        <v>278</v>
      </c>
      <c r="G8" s="214" t="s">
        <v>7</v>
      </c>
      <c r="H8" s="318">
        <v>0.05</v>
      </c>
      <c r="I8" s="318">
        <v>0.1265</v>
      </c>
      <c r="J8" s="163">
        <v>45565</v>
      </c>
      <c r="K8" s="163">
        <v>45565</v>
      </c>
      <c r="L8" s="163">
        <v>44279</v>
      </c>
      <c r="M8" s="160" t="s">
        <v>314</v>
      </c>
      <c r="N8" s="586">
        <v>343.28</v>
      </c>
      <c r="O8" s="531"/>
      <c r="P8" s="532">
        <f>N8+O8</f>
        <v>343.28</v>
      </c>
      <c r="Q8" s="500"/>
      <c r="R8" s="530"/>
      <c r="S8" s="532">
        <f>P8-R8</f>
        <v>343.28</v>
      </c>
      <c r="T8" s="499"/>
      <c r="U8" s="586">
        <v>343.28</v>
      </c>
      <c r="V8" s="531"/>
      <c r="W8" s="533">
        <f>U8+V8</f>
        <v>343.28</v>
      </c>
      <c r="X8" s="534">
        <f>S8-W8</f>
        <v>0</v>
      </c>
    </row>
    <row r="9" spans="1:24" s="214" customFormat="1" ht="15.75" customHeight="1" x14ac:dyDescent="0.3">
      <c r="A9" s="160">
        <v>4461</v>
      </c>
      <c r="B9" s="214" t="s">
        <v>300</v>
      </c>
      <c r="C9" s="214" t="s">
        <v>185</v>
      </c>
      <c r="D9" s="160" t="s">
        <v>186</v>
      </c>
      <c r="E9" s="160" t="s">
        <v>281</v>
      </c>
      <c r="F9" s="160" t="s">
        <v>282</v>
      </c>
      <c r="G9" s="214" t="s">
        <v>7</v>
      </c>
      <c r="H9" s="318">
        <v>0.05</v>
      </c>
      <c r="I9" s="318">
        <v>0.1265</v>
      </c>
      <c r="J9" s="163">
        <v>45565</v>
      </c>
      <c r="K9" s="163">
        <v>45565</v>
      </c>
      <c r="L9" s="163">
        <v>44279</v>
      </c>
      <c r="M9" s="160" t="s">
        <v>315</v>
      </c>
      <c r="N9" s="586">
        <v>449.54</v>
      </c>
      <c r="O9" s="531"/>
      <c r="P9" s="532">
        <f t="shared" ref="P9:P11" si="0">N9+O9</f>
        <v>449.54</v>
      </c>
      <c r="Q9" s="500"/>
      <c r="R9" s="530"/>
      <c r="S9" s="532">
        <f t="shared" ref="S9:S11" si="1">P9-R9</f>
        <v>449.54</v>
      </c>
      <c r="T9" s="499"/>
      <c r="U9" s="586">
        <v>449.54</v>
      </c>
      <c r="V9" s="531"/>
      <c r="W9" s="533">
        <f t="shared" ref="W9:W11" si="2">U9+V9</f>
        <v>449.54</v>
      </c>
      <c r="X9" s="534">
        <f t="shared" ref="X9:X11" si="3">S9-W9</f>
        <v>0</v>
      </c>
    </row>
    <row r="10" spans="1:24" s="214" customFormat="1" ht="15.75" customHeight="1" x14ac:dyDescent="0.3">
      <c r="A10" s="160">
        <v>4462</v>
      </c>
      <c r="B10" s="214" t="s">
        <v>321</v>
      </c>
      <c r="C10" s="214" t="s">
        <v>185</v>
      </c>
      <c r="D10" s="160" t="s">
        <v>186</v>
      </c>
      <c r="E10" s="160" t="s">
        <v>284</v>
      </c>
      <c r="F10" s="160" t="s">
        <v>285</v>
      </c>
      <c r="G10" s="214" t="s">
        <v>7</v>
      </c>
      <c r="H10" s="318">
        <v>0.05</v>
      </c>
      <c r="I10" s="318">
        <v>0.1265</v>
      </c>
      <c r="J10" s="163">
        <v>45565</v>
      </c>
      <c r="K10" s="163">
        <v>45565</v>
      </c>
      <c r="L10" s="163">
        <v>44279</v>
      </c>
      <c r="M10" s="160" t="s">
        <v>316</v>
      </c>
      <c r="N10" s="586">
        <v>568.54</v>
      </c>
      <c r="O10" s="531"/>
      <c r="P10" s="532">
        <f t="shared" si="0"/>
        <v>568.54</v>
      </c>
      <c r="Q10" s="500"/>
      <c r="R10" s="530"/>
      <c r="S10" s="532">
        <f t="shared" si="1"/>
        <v>568.54</v>
      </c>
      <c r="T10" s="499"/>
      <c r="U10" s="530"/>
      <c r="V10" s="531"/>
      <c r="W10" s="533">
        <f t="shared" si="2"/>
        <v>0</v>
      </c>
      <c r="X10" s="534">
        <f t="shared" si="3"/>
        <v>568.54</v>
      </c>
    </row>
    <row r="11" spans="1:24" s="214" customFormat="1" ht="15.75" customHeight="1" x14ac:dyDescent="0.3">
      <c r="A11" s="160">
        <v>4463</v>
      </c>
      <c r="B11" s="214" t="s">
        <v>302</v>
      </c>
      <c r="C11" s="214" t="s">
        <v>185</v>
      </c>
      <c r="D11" s="160" t="s">
        <v>186</v>
      </c>
      <c r="E11" s="160" t="s">
        <v>287</v>
      </c>
      <c r="F11" s="160" t="s">
        <v>288</v>
      </c>
      <c r="G11" s="214" t="s">
        <v>7</v>
      </c>
      <c r="H11" s="318">
        <v>0.05</v>
      </c>
      <c r="I11" s="318">
        <v>0.1265</v>
      </c>
      <c r="J11" s="163">
        <v>45565</v>
      </c>
      <c r="K11" s="163">
        <v>45565</v>
      </c>
      <c r="L11" s="163">
        <v>44279</v>
      </c>
      <c r="M11" s="160" t="s">
        <v>317</v>
      </c>
      <c r="N11" s="586">
        <v>1917.3</v>
      </c>
      <c r="O11" s="531"/>
      <c r="P11" s="532">
        <f t="shared" si="0"/>
        <v>1917.3</v>
      </c>
      <c r="Q11" s="500"/>
      <c r="R11" s="530"/>
      <c r="S11" s="532">
        <f t="shared" si="1"/>
        <v>1917.3</v>
      </c>
      <c r="T11" s="499"/>
      <c r="U11" s="530"/>
      <c r="V11" s="531"/>
      <c r="W11" s="533">
        <f t="shared" si="2"/>
        <v>0</v>
      </c>
      <c r="X11" s="534">
        <f t="shared" si="3"/>
        <v>1917.3</v>
      </c>
    </row>
    <row r="12" spans="1:24" ht="15.75" customHeight="1" thickBot="1" x14ac:dyDescent="0.35">
      <c r="A12" s="137"/>
      <c r="C12" s="235"/>
      <c r="D12" s="137"/>
      <c r="H12" s="137"/>
      <c r="I12" s="169"/>
      <c r="J12" s="198"/>
      <c r="K12" s="198" t="s">
        <v>91</v>
      </c>
      <c r="L12" s="172" t="s">
        <v>38</v>
      </c>
      <c r="M12" s="170"/>
      <c r="N12" s="366">
        <f>SUM(N7:N11)</f>
        <v>17199.91</v>
      </c>
      <c r="O12" s="367">
        <f>SUM(O7:O11)</f>
        <v>5170.75</v>
      </c>
      <c r="P12" s="368">
        <f>SUM(P7:P11)</f>
        <v>22370.66</v>
      </c>
      <c r="Q12" s="133"/>
      <c r="R12" s="366">
        <f>SUM(R7:R11)</f>
        <v>0</v>
      </c>
      <c r="S12" s="368">
        <f>SUM(S7:S11)</f>
        <v>22370.66</v>
      </c>
      <c r="T12" s="175"/>
      <c r="U12" s="366">
        <f>SUM(U7:U11)</f>
        <v>792.81999999999994</v>
      </c>
      <c r="V12" s="367">
        <f>SUM(V7:V11)</f>
        <v>0</v>
      </c>
      <c r="W12" s="454">
        <f>SUM(W7:W11)</f>
        <v>792.81999999999994</v>
      </c>
      <c r="X12" s="457">
        <f>SUM(X7:X11)</f>
        <v>21577.84</v>
      </c>
    </row>
    <row r="13" spans="1:24" ht="15.75" customHeight="1" thickTop="1" x14ac:dyDescent="0.3">
      <c r="C13" s="137"/>
      <c r="D13" s="137"/>
      <c r="I13" s="198"/>
      <c r="J13" s="198"/>
      <c r="K13" s="198"/>
      <c r="L13" s="172"/>
      <c r="M13" s="171"/>
      <c r="N13" s="171"/>
      <c r="O13" s="171"/>
      <c r="P13" s="171" t="s">
        <v>227</v>
      </c>
      <c r="Q13" s="165"/>
      <c r="R13" s="171"/>
      <c r="S13" s="171"/>
      <c r="T13" s="170"/>
      <c r="U13" s="141"/>
    </row>
    <row r="14" spans="1:24" ht="15.75" customHeight="1" x14ac:dyDescent="0.3">
      <c r="B14" s="132" t="s">
        <v>111</v>
      </c>
      <c r="C14" s="182"/>
      <c r="D14" s="182"/>
      <c r="T14" s="141"/>
      <c r="U14" s="141"/>
    </row>
    <row r="15" spans="1:24" ht="15.75" customHeight="1" x14ac:dyDescent="0.3">
      <c r="B15" s="596" t="s">
        <v>253</v>
      </c>
      <c r="C15" s="596"/>
      <c r="D15" s="596"/>
      <c r="E15" s="596"/>
      <c r="F15" s="596"/>
      <c r="G15" s="596"/>
      <c r="H15" s="596"/>
      <c r="I15" s="596"/>
      <c r="J15" s="596"/>
      <c r="K15" s="596"/>
      <c r="L15" s="596"/>
      <c r="M15" s="203"/>
      <c r="N15" s="203"/>
      <c r="O15" s="203"/>
      <c r="P15" s="203"/>
      <c r="Q15" s="203"/>
      <c r="R15" s="203"/>
      <c r="T15" s="141"/>
      <c r="U15" s="141"/>
    </row>
    <row r="16" spans="1:24" ht="15.75" customHeight="1" x14ac:dyDescent="0.3">
      <c r="B16" s="203"/>
      <c r="C16" s="203"/>
      <c r="D16" s="203"/>
      <c r="E16" s="203"/>
      <c r="F16" s="203"/>
      <c r="G16" s="177"/>
      <c r="H16" s="203"/>
      <c r="I16" s="203"/>
      <c r="J16" s="203"/>
      <c r="K16" s="203"/>
      <c r="L16" s="203"/>
      <c r="M16" s="203"/>
      <c r="N16" s="203"/>
      <c r="O16" s="203"/>
      <c r="P16" s="203"/>
      <c r="Q16" s="203"/>
      <c r="R16" s="203"/>
      <c r="T16" s="141"/>
      <c r="U16" s="141"/>
    </row>
    <row r="17" spans="2:24" ht="15.75" customHeight="1" x14ac:dyDescent="0.3">
      <c r="B17" s="596" t="s">
        <v>115</v>
      </c>
      <c r="C17" s="596"/>
      <c r="D17" s="596"/>
      <c r="E17" s="596"/>
      <c r="F17" s="596"/>
      <c r="G17" s="596"/>
      <c r="H17" s="596"/>
      <c r="I17" s="596"/>
      <c r="J17" s="596"/>
      <c r="K17" s="596"/>
      <c r="L17" s="596"/>
      <c r="M17" s="203"/>
      <c r="N17" s="203"/>
      <c r="O17" s="203"/>
      <c r="P17" s="203"/>
      <c r="Q17" s="203"/>
      <c r="R17" s="203"/>
      <c r="S17" s="203"/>
      <c r="T17" s="203"/>
      <c r="U17" s="203"/>
      <c r="V17" s="203"/>
      <c r="W17" s="203"/>
      <c r="X17" s="203"/>
    </row>
    <row r="18" spans="2:24" ht="15.75" customHeight="1" x14ac:dyDescent="0.3">
      <c r="B18" s="203"/>
      <c r="C18" s="203"/>
      <c r="D18" s="203"/>
      <c r="E18" s="203"/>
      <c r="F18" s="203"/>
      <c r="G18" s="177"/>
      <c r="H18" s="203"/>
      <c r="I18" s="203"/>
      <c r="J18" s="203"/>
      <c r="K18" s="203"/>
      <c r="L18" s="203"/>
      <c r="M18" s="203"/>
      <c r="N18" s="203"/>
      <c r="O18" s="203"/>
      <c r="P18" s="203"/>
      <c r="Q18" s="203"/>
      <c r="R18" s="203"/>
      <c r="S18" s="203"/>
      <c r="T18" s="203"/>
      <c r="U18" s="203"/>
      <c r="V18" s="203"/>
      <c r="W18" s="203"/>
      <c r="X18" s="203"/>
    </row>
    <row r="19" spans="2:24" ht="15.75" customHeight="1" x14ac:dyDescent="0.3">
      <c r="B19" s="596" t="s">
        <v>136</v>
      </c>
      <c r="C19" s="596"/>
      <c r="D19" s="596"/>
      <c r="E19" s="596"/>
      <c r="F19" s="596"/>
      <c r="G19" s="596"/>
      <c r="H19" s="596"/>
      <c r="I19" s="596"/>
      <c r="J19" s="596"/>
      <c r="K19" s="596"/>
      <c r="L19" s="596"/>
      <c r="M19" s="203"/>
      <c r="N19" s="203"/>
      <c r="O19" s="203"/>
      <c r="P19" s="203"/>
      <c r="Q19" s="203"/>
      <c r="R19" s="203"/>
      <c r="S19" s="203"/>
      <c r="T19" s="141"/>
      <c r="U19" s="141"/>
    </row>
    <row r="20" spans="2:24" ht="15.75" customHeight="1" x14ac:dyDescent="0.3">
      <c r="B20" s="203"/>
      <c r="C20" s="203"/>
      <c r="D20" s="203"/>
      <c r="E20" s="203"/>
      <c r="F20" s="203"/>
      <c r="G20" s="177"/>
      <c r="H20" s="203"/>
      <c r="I20" s="203"/>
      <c r="J20" s="203"/>
      <c r="K20" s="203"/>
      <c r="L20" s="203"/>
      <c r="M20" s="203"/>
      <c r="N20" s="203"/>
      <c r="O20" s="203"/>
      <c r="P20" s="203"/>
      <c r="Q20" s="203"/>
      <c r="R20" s="203"/>
      <c r="S20" s="203"/>
      <c r="T20" s="141"/>
      <c r="U20" s="141"/>
    </row>
    <row r="21" spans="2:24" ht="15.75" customHeight="1" x14ac:dyDescent="0.3">
      <c r="B21" s="609" t="s">
        <v>135</v>
      </c>
      <c r="C21" s="596"/>
      <c r="D21" s="596"/>
      <c r="E21" s="596"/>
      <c r="F21" s="596"/>
      <c r="T21" s="141"/>
      <c r="U21" s="141"/>
    </row>
    <row r="22" spans="2:24" ht="15.75" customHeight="1" x14ac:dyDescent="0.3">
      <c r="B22" s="176"/>
      <c r="C22" s="176"/>
      <c r="D22" s="176"/>
      <c r="E22" s="176"/>
      <c r="T22" s="141"/>
      <c r="U22" s="141"/>
    </row>
    <row r="23" spans="2:24" ht="15.75" customHeight="1" x14ac:dyDescent="0.3">
      <c r="B23" s="131" t="s">
        <v>98</v>
      </c>
      <c r="C23" s="180" t="s">
        <v>101</v>
      </c>
      <c r="D23" s="180" t="s">
        <v>102</v>
      </c>
      <c r="E23" s="176"/>
      <c r="N23" s="180"/>
      <c r="O23" s="180"/>
      <c r="T23" s="141"/>
      <c r="U23" s="141"/>
    </row>
    <row r="24" spans="2:24" ht="15.75" customHeight="1" x14ac:dyDescent="0.3">
      <c r="B24" s="173" t="s">
        <v>229</v>
      </c>
      <c r="C24" s="182" t="s">
        <v>205</v>
      </c>
      <c r="D24" s="182" t="s">
        <v>206</v>
      </c>
      <c r="E24" s="176"/>
      <c r="T24" s="141"/>
      <c r="U24" s="141"/>
    </row>
    <row r="25" spans="2:24" ht="15.75" customHeight="1" x14ac:dyDescent="0.3">
      <c r="C25" s="182"/>
      <c r="D25" s="182"/>
      <c r="T25" s="141"/>
      <c r="U25" s="141"/>
    </row>
    <row r="26" spans="2:24" ht="15.75" customHeight="1" x14ac:dyDescent="0.3">
      <c r="C26" s="182"/>
      <c r="D26" s="182"/>
      <c r="T26" s="141"/>
      <c r="U26" s="141"/>
    </row>
    <row r="27" spans="2:24" ht="15.75" customHeight="1" x14ac:dyDescent="0.3">
      <c r="T27" s="141"/>
      <c r="U27" s="141"/>
    </row>
    <row r="28" spans="2:24" ht="15.75" customHeight="1" x14ac:dyDescent="0.3">
      <c r="C28" s="182"/>
      <c r="D28" s="182"/>
      <c r="T28" s="141"/>
      <c r="U28" s="141"/>
    </row>
    <row r="29" spans="2:24" ht="15.75" customHeight="1" x14ac:dyDescent="0.3">
      <c r="B29" s="592" t="s">
        <v>269</v>
      </c>
      <c r="C29" s="592"/>
      <c r="D29" s="592"/>
      <c r="E29" s="592"/>
      <c r="F29" s="592"/>
      <c r="G29" s="592"/>
      <c r="H29" s="592"/>
      <c r="I29" s="141"/>
      <c r="J29" s="141"/>
      <c r="K29" s="141"/>
      <c r="L29" s="141"/>
      <c r="M29" s="141"/>
      <c r="N29" s="141"/>
      <c r="O29" s="141"/>
      <c r="P29" s="141"/>
      <c r="Q29" s="147"/>
      <c r="R29" s="141"/>
      <c r="S29" s="141"/>
      <c r="T29" s="141"/>
      <c r="U29" s="141"/>
    </row>
    <row r="30" spans="2:24" ht="15.75" customHeight="1" x14ac:dyDescent="0.3">
      <c r="B30" s="128" t="s">
        <v>270</v>
      </c>
      <c r="C30" s="182"/>
      <c r="D30" s="182"/>
      <c r="I30" s="141"/>
      <c r="J30" s="141"/>
      <c r="K30" s="141"/>
      <c r="L30" s="141"/>
      <c r="M30" s="141"/>
      <c r="N30" s="141"/>
      <c r="O30" s="141"/>
      <c r="P30" s="141"/>
      <c r="Q30" s="147"/>
      <c r="R30" s="141"/>
      <c r="S30" s="141"/>
      <c r="T30" s="141"/>
      <c r="U30" s="141"/>
    </row>
    <row r="31" spans="2:24" ht="15.75" customHeight="1" x14ac:dyDescent="0.3">
      <c r="B31" s="204"/>
      <c r="C31" s="205"/>
      <c r="D31" s="205"/>
      <c r="E31" s="141"/>
      <c r="F31" s="141"/>
      <c r="G31" s="205"/>
      <c r="H31" s="141"/>
      <c r="I31" s="141"/>
      <c r="J31" s="141"/>
      <c r="K31" s="141"/>
      <c r="L31" s="141"/>
      <c r="M31" s="141"/>
      <c r="N31" s="141"/>
      <c r="O31" s="141"/>
      <c r="P31" s="141"/>
      <c r="Q31" s="147"/>
      <c r="R31" s="141"/>
      <c r="S31" s="141"/>
      <c r="T31" s="141"/>
      <c r="U31" s="141"/>
    </row>
    <row r="32" spans="2:24" ht="15.75" customHeight="1" x14ac:dyDescent="0.3">
      <c r="B32" s="206"/>
      <c r="C32" s="186"/>
      <c r="D32" s="186"/>
      <c r="E32" s="184"/>
      <c r="F32" s="184"/>
      <c r="G32" s="186"/>
      <c r="H32" s="184"/>
      <c r="I32" s="184"/>
      <c r="J32" s="184"/>
      <c r="K32" s="184"/>
      <c r="L32" s="184"/>
      <c r="M32" s="184"/>
      <c r="N32" s="184"/>
      <c r="O32" s="184"/>
      <c r="P32" s="184"/>
      <c r="Q32" s="207"/>
      <c r="R32" s="297" t="s">
        <v>256</v>
      </c>
      <c r="S32" s="187"/>
      <c r="T32" s="298"/>
    </row>
    <row r="33" spans="2:20" ht="15.75" customHeight="1" x14ac:dyDescent="0.3">
      <c r="B33" s="188" t="s">
        <v>255</v>
      </c>
      <c r="C33" s="190" t="s">
        <v>2</v>
      </c>
      <c r="D33" s="190"/>
      <c r="E33" s="190" t="s">
        <v>34</v>
      </c>
      <c r="F33" s="190" t="s">
        <v>35</v>
      </c>
      <c r="G33" s="190"/>
      <c r="H33" s="190"/>
      <c r="I33" s="190"/>
      <c r="J33" s="190"/>
      <c r="K33" s="190"/>
      <c r="L33" s="190" t="s">
        <v>36</v>
      </c>
      <c r="M33" s="190" t="s">
        <v>37</v>
      </c>
      <c r="N33" s="191"/>
      <c r="O33" s="191"/>
      <c r="P33" s="191"/>
      <c r="Q33" s="208"/>
      <c r="R33" s="192" t="s">
        <v>81</v>
      </c>
      <c r="S33" s="193"/>
      <c r="T33" s="299"/>
    </row>
    <row r="34" spans="2:20" ht="15.75" customHeight="1" x14ac:dyDescent="0.3">
      <c r="B34" s="194"/>
      <c r="C34" s="146"/>
      <c r="D34" s="146"/>
      <c r="E34" s="146"/>
      <c r="F34" s="146"/>
      <c r="G34" s="146"/>
      <c r="H34" s="146"/>
      <c r="I34" s="146"/>
      <c r="J34" s="146"/>
      <c r="K34" s="146"/>
      <c r="L34" s="146"/>
      <c r="M34" s="146"/>
      <c r="N34" s="136"/>
      <c r="O34" s="136"/>
      <c r="P34" s="136"/>
      <c r="Q34" s="209"/>
    </row>
    <row r="35" spans="2:20" ht="15.75" customHeight="1" x14ac:dyDescent="0.3">
      <c r="B35" s="194"/>
      <c r="C35" s="146"/>
      <c r="D35" s="146"/>
      <c r="E35" s="146"/>
      <c r="F35" s="146"/>
      <c r="G35" s="146"/>
      <c r="H35" s="146"/>
      <c r="I35" s="146"/>
      <c r="J35" s="146"/>
      <c r="K35" s="146"/>
      <c r="L35" s="146"/>
      <c r="M35" s="146"/>
      <c r="N35" s="136"/>
      <c r="O35" s="136"/>
      <c r="P35" s="136"/>
      <c r="Q35" s="209"/>
      <c r="R35" s="300"/>
      <c r="S35" s="301"/>
      <c r="T35" s="301"/>
    </row>
    <row r="36" spans="2:20" ht="15.75" customHeight="1" x14ac:dyDescent="0.3">
      <c r="B36" s="147"/>
      <c r="C36" s="146"/>
      <c r="D36" s="146"/>
      <c r="E36" s="146"/>
    </row>
    <row r="37" spans="2:20" ht="15.75" customHeight="1" x14ac:dyDescent="0.3">
      <c r="B37" s="147"/>
      <c r="C37" s="146"/>
      <c r="D37" s="146"/>
      <c r="E37" s="146"/>
    </row>
    <row r="38" spans="2:20" ht="15.75" customHeight="1" x14ac:dyDescent="0.3">
      <c r="B38" s="147"/>
      <c r="C38" s="514"/>
      <c r="D38" s="514"/>
      <c r="E38" s="514"/>
    </row>
    <row r="39" spans="2:20" ht="15.75" customHeight="1" x14ac:dyDescent="0.3">
      <c r="B39" s="147"/>
      <c r="C39" s="514"/>
      <c r="D39" s="514"/>
      <c r="E39" s="514"/>
    </row>
    <row r="40" spans="2:20" ht="15.75" customHeight="1" x14ac:dyDescent="0.3">
      <c r="B40" s="147"/>
      <c r="C40" s="514"/>
      <c r="D40" s="514"/>
      <c r="E40" s="514"/>
    </row>
    <row r="41" spans="2:20" ht="15.75" customHeight="1" x14ac:dyDescent="0.3">
      <c r="B41" s="147"/>
      <c r="C41" s="514"/>
      <c r="D41" s="514"/>
      <c r="E41" s="514"/>
    </row>
    <row r="42" spans="2:20" ht="15.75" customHeight="1" x14ac:dyDescent="0.3">
      <c r="B42" s="210"/>
      <c r="C42" s="211"/>
      <c r="D42" s="211"/>
      <c r="E42" s="212"/>
      <c r="F42" s="213"/>
      <c r="G42" s="213"/>
      <c r="H42" s="213"/>
      <c r="I42" s="213"/>
      <c r="J42" s="213"/>
      <c r="K42" s="213"/>
      <c r="L42" s="163"/>
      <c r="M42" s="214"/>
      <c r="N42" s="215"/>
      <c r="O42" s="215"/>
      <c r="P42" s="215"/>
      <c r="Q42" s="215"/>
    </row>
    <row r="43" spans="2:20" ht="15.75" customHeight="1" x14ac:dyDescent="0.3">
      <c r="B43" s="210"/>
      <c r="C43" s="211"/>
      <c r="D43" s="211"/>
      <c r="E43" s="212"/>
      <c r="F43" s="213"/>
      <c r="G43" s="213"/>
      <c r="H43" s="213"/>
      <c r="I43" s="213"/>
      <c r="J43" s="213"/>
      <c r="K43" s="213"/>
      <c r="L43" s="163"/>
      <c r="M43" s="214"/>
      <c r="N43" s="215"/>
      <c r="O43" s="215"/>
      <c r="P43" s="215"/>
      <c r="Q43" s="215"/>
    </row>
    <row r="44" spans="2:20" ht="15.75" customHeight="1" x14ac:dyDescent="0.3">
      <c r="B44" s="210"/>
      <c r="C44" s="211"/>
      <c r="D44" s="211"/>
      <c r="E44" s="212"/>
      <c r="F44" s="213"/>
      <c r="G44" s="213"/>
      <c r="H44" s="213"/>
      <c r="I44" s="213"/>
      <c r="J44" s="213"/>
      <c r="K44" s="213"/>
      <c r="L44" s="163"/>
      <c r="M44" s="214"/>
      <c r="N44" s="215"/>
      <c r="O44" s="215"/>
      <c r="P44" s="215"/>
      <c r="Q44" s="215"/>
    </row>
    <row r="45" spans="2:20" ht="15.75" customHeight="1" x14ac:dyDescent="0.3">
      <c r="B45" s="210"/>
      <c r="C45" s="211"/>
      <c r="D45" s="211"/>
      <c r="E45" s="212"/>
      <c r="F45" s="213"/>
      <c r="G45" s="213"/>
      <c r="H45" s="213"/>
      <c r="I45" s="213"/>
      <c r="J45" s="213"/>
      <c r="K45" s="213"/>
      <c r="L45" s="163"/>
      <c r="M45" s="214"/>
      <c r="N45" s="215"/>
      <c r="O45" s="215"/>
      <c r="P45" s="215"/>
      <c r="Q45" s="215"/>
    </row>
    <row r="46" spans="2:20" ht="15.75" customHeight="1" x14ac:dyDescent="0.3"/>
    <row r="47" spans="2:20" ht="15.75" customHeight="1" x14ac:dyDescent="0.3"/>
    <row r="48" spans="2:20" ht="15.75" customHeight="1" x14ac:dyDescent="0.3"/>
    <row r="49" spans="2:23" ht="15.75" customHeight="1" x14ac:dyDescent="0.3"/>
    <row r="50" spans="2:23" ht="15.75" customHeight="1" x14ac:dyDescent="0.3"/>
    <row r="51" spans="2:23" ht="15.75" customHeight="1" x14ac:dyDescent="0.3"/>
    <row r="52" spans="2:23" ht="15.75" customHeight="1" x14ac:dyDescent="0.3">
      <c r="B52" s="144"/>
      <c r="C52" s="144"/>
      <c r="D52" s="144"/>
      <c r="E52" s="144"/>
      <c r="F52" s="144"/>
      <c r="G52" s="160"/>
      <c r="H52" s="144"/>
      <c r="I52" s="144"/>
      <c r="J52" s="144"/>
      <c r="K52" s="144"/>
      <c r="L52" s="144"/>
      <c r="M52" s="144"/>
      <c r="N52" s="144"/>
      <c r="O52" s="144"/>
      <c r="P52" s="144"/>
      <c r="R52" s="144"/>
      <c r="S52" s="144"/>
      <c r="T52" s="144"/>
      <c r="U52" s="144"/>
      <c r="V52" s="135" t="s">
        <v>230</v>
      </c>
      <c r="W52" s="171">
        <f>W12</f>
        <v>792.81999999999994</v>
      </c>
    </row>
    <row r="53" spans="2:23" ht="15.75" customHeight="1" x14ac:dyDescent="0.3">
      <c r="B53" s="144"/>
      <c r="C53" s="144"/>
      <c r="D53" s="144"/>
      <c r="E53" s="144"/>
      <c r="F53" s="144"/>
      <c r="G53" s="160"/>
      <c r="H53" s="144"/>
      <c r="I53" s="144"/>
      <c r="J53" s="144"/>
      <c r="K53" s="144"/>
      <c r="L53" s="144"/>
      <c r="M53" s="144"/>
      <c r="N53" s="144"/>
      <c r="O53" s="144"/>
      <c r="P53" s="165"/>
      <c r="R53" s="144"/>
      <c r="S53" s="144"/>
      <c r="T53" s="165"/>
      <c r="U53" s="144"/>
    </row>
    <row r="54" spans="2:23" ht="15.75" customHeight="1" x14ac:dyDescent="0.3">
      <c r="B54" s="144"/>
      <c r="C54" s="144"/>
      <c r="D54" s="144"/>
      <c r="E54" s="144"/>
      <c r="F54" s="144"/>
      <c r="G54" s="160"/>
      <c r="H54" s="144"/>
      <c r="I54" s="144"/>
      <c r="J54" s="144"/>
      <c r="K54" s="144"/>
      <c r="L54" s="144"/>
      <c r="M54" s="144"/>
      <c r="N54" s="144"/>
      <c r="O54" s="144"/>
      <c r="P54" s="144"/>
      <c r="R54" s="144"/>
      <c r="S54" s="144"/>
      <c r="T54" s="144"/>
      <c r="U54" s="144"/>
    </row>
    <row r="55" spans="2:23" ht="15.75" customHeight="1" x14ac:dyDescent="0.3">
      <c r="B55" s="144"/>
      <c r="C55" s="144"/>
      <c r="D55" s="144"/>
      <c r="E55" s="144"/>
      <c r="F55" s="144"/>
      <c r="G55" s="160"/>
      <c r="H55" s="144"/>
      <c r="I55" s="144"/>
      <c r="J55" s="144"/>
      <c r="K55" s="144"/>
      <c r="L55" s="144"/>
      <c r="M55" s="144"/>
      <c r="N55" s="144"/>
      <c r="O55" s="144"/>
      <c r="P55" s="144"/>
      <c r="R55" s="144"/>
      <c r="S55" s="144"/>
      <c r="T55" s="144"/>
      <c r="U55" s="144"/>
    </row>
    <row r="56" spans="2:23" ht="15.75" customHeight="1" x14ac:dyDescent="0.3">
      <c r="B56" s="144"/>
      <c r="C56" s="144"/>
      <c r="D56" s="144"/>
      <c r="E56" s="144"/>
      <c r="F56" s="144"/>
      <c r="G56" s="160"/>
      <c r="H56" s="144"/>
      <c r="I56" s="144"/>
      <c r="J56" s="144"/>
      <c r="K56" s="144"/>
      <c r="L56" s="144"/>
      <c r="M56" s="144"/>
      <c r="N56" s="144"/>
      <c r="O56" s="144"/>
      <c r="P56" s="144"/>
      <c r="R56" s="144"/>
      <c r="S56" s="144"/>
      <c r="T56" s="144"/>
      <c r="U56" s="144"/>
    </row>
    <row r="57" spans="2:23" ht="15.75" customHeight="1" x14ac:dyDescent="0.3"/>
    <row r="58" spans="2:23" ht="15.75" customHeight="1" x14ac:dyDescent="0.3"/>
    <row r="59" spans="2:23" ht="15.75" customHeight="1" x14ac:dyDescent="0.3"/>
    <row r="60" spans="2:23" ht="15.75" customHeight="1" x14ac:dyDescent="0.3"/>
    <row r="61" spans="2:23" ht="15.75" customHeight="1" x14ac:dyDescent="0.3"/>
    <row r="62" spans="2:23" ht="15.75" customHeight="1" x14ac:dyDescent="0.3"/>
    <row r="63" spans="2:23" ht="15.75" customHeight="1" x14ac:dyDescent="0.3"/>
    <row r="64" spans="2:23" ht="15.75" customHeight="1" x14ac:dyDescent="0.3"/>
    <row r="65" ht="15.75" customHeight="1" x14ac:dyDescent="0.3"/>
    <row r="66" ht="15.75" customHeight="1" x14ac:dyDescent="0.3"/>
    <row r="67" ht="15.75" customHeight="1" x14ac:dyDescent="0.3"/>
  </sheetData>
  <mergeCells count="7">
    <mergeCell ref="U4:W4"/>
    <mergeCell ref="U5:W5"/>
    <mergeCell ref="B29:H29"/>
    <mergeCell ref="B21:F21"/>
    <mergeCell ref="B17:L17"/>
    <mergeCell ref="B15:L15"/>
    <mergeCell ref="B19:L19"/>
  </mergeCells>
  <conditionalFormatting sqref="R7:S11 U7:X11 A7:P11">
    <cfRule type="expression" dxfId="0" priority="1">
      <formula>MOD(ROW(),2)=0</formula>
    </cfRule>
  </conditionalFormatting>
  <hyperlinks>
    <hyperlink ref="B21" r:id="rId1" xr:uid="{00000000-0004-0000-3000-000000000000}"/>
  </hyperlinks>
  <printOptions horizontalCentered="1" gridLines="1"/>
  <pageMargins left="0" right="0" top="0.75" bottom="0.75" header="0.3" footer="0.3"/>
  <pageSetup scale="49"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pageSetUpPr fitToPage="1"/>
  </sheetPr>
  <dimension ref="A1:Z1048568"/>
  <sheetViews>
    <sheetView showGridLines="0" zoomScale="80" zoomScaleNormal="80" workbookViewId="0">
      <pane xSplit="2" ySplit="6" topLeftCell="K7" activePane="bottomRight" state="frozen"/>
      <selection activeCell="H1" sqref="H1:I1048576"/>
      <selection pane="topRight" activeCell="H1" sqref="H1:I1048576"/>
      <selection pane="bottomLeft" activeCell="H1" sqref="H1:I1048576"/>
      <selection pane="bottomRight" activeCell="X22" sqref="X22"/>
    </sheetView>
  </sheetViews>
  <sheetFormatPr defaultColWidth="9.109375" defaultRowHeight="14.4" x14ac:dyDescent="0.3"/>
  <cols>
    <col min="1" max="1" width="7.88671875" style="135" customWidth="1"/>
    <col min="2" max="2" width="68.33203125" style="135" bestFit="1" customWidth="1"/>
    <col min="3" max="3" width="47.33203125" style="135" bestFit="1" customWidth="1"/>
    <col min="4" max="4" width="15.33203125" style="135" customWidth="1"/>
    <col min="5" max="5" width="13.6640625" style="135" customWidth="1"/>
    <col min="6" max="6" width="19.109375" style="137" customWidth="1"/>
    <col min="7" max="7" width="24" style="135" customWidth="1"/>
    <col min="8" max="8" width="11.33203125" style="137" customWidth="1"/>
    <col min="9" max="9" width="13.44140625" style="137" customWidth="1"/>
    <col min="10" max="10" width="14.44140625" style="135" customWidth="1"/>
    <col min="11" max="11" width="17.33203125" style="135" customWidth="1"/>
    <col min="12" max="12" width="15.88671875" style="135" bestFit="1" customWidth="1"/>
    <col min="13" max="13" width="21.33203125" style="135" customWidth="1"/>
    <col min="14" max="14" width="17.6640625" style="135" customWidth="1"/>
    <col min="15" max="15" width="13.44140625" style="135" customWidth="1"/>
    <col min="16" max="16" width="17.6640625" style="135" customWidth="1"/>
    <col min="17" max="17" width="3.6640625" style="135" customWidth="1"/>
    <col min="18" max="18" width="15.88671875" style="135" customWidth="1"/>
    <col min="19" max="19" width="16.44140625" style="135" customWidth="1"/>
    <col min="20" max="20" width="3.6640625" style="135" customWidth="1"/>
    <col min="21" max="21" width="14.88671875" style="135" customWidth="1"/>
    <col min="22" max="22" width="16.6640625" style="135" customWidth="1"/>
    <col min="23" max="23" width="15.109375" style="135" customWidth="1"/>
    <col min="24" max="24" width="14.33203125" style="135" customWidth="1"/>
    <col min="25" max="25" width="14" style="135" customWidth="1"/>
    <col min="26" max="26" width="23" style="135" bestFit="1" customWidth="1"/>
    <col min="27" max="16384" width="9.109375" style="135"/>
  </cols>
  <sheetData>
    <row r="1" spans="1:26" ht="15.75" customHeight="1" x14ac:dyDescent="0.3">
      <c r="A1" s="132" t="s">
        <v>172</v>
      </c>
    </row>
    <row r="2" spans="1:26" ht="15.75" customHeight="1" x14ac:dyDescent="0.3">
      <c r="A2" s="138" t="str">
        <f>'#1571 South Tech Academy'!A2</f>
        <v>Federal Grant Allocations/Reimbursements as of: 03/31/2024</v>
      </c>
      <c r="B2" s="199"/>
      <c r="N2" s="140"/>
      <c r="O2" s="140"/>
      <c r="Q2" s="141"/>
      <c r="R2" s="141"/>
      <c r="S2" s="141"/>
      <c r="T2" s="141"/>
    </row>
    <row r="3" spans="1:26" ht="15.75" customHeight="1" x14ac:dyDescent="0.3">
      <c r="A3" s="142" t="s">
        <v>47</v>
      </c>
      <c r="B3" s="132"/>
      <c r="D3" s="132"/>
      <c r="E3" s="132"/>
      <c r="F3" s="131"/>
      <c r="Q3" s="141"/>
      <c r="R3" s="141"/>
      <c r="S3" s="141"/>
      <c r="T3" s="141"/>
      <c r="U3" s="136"/>
      <c r="V3" s="143"/>
    </row>
    <row r="4" spans="1:26" ht="15.75" customHeight="1" x14ac:dyDescent="0.3">
      <c r="A4" s="132" t="s">
        <v>143</v>
      </c>
      <c r="N4" s="250"/>
      <c r="O4" s="250"/>
      <c r="P4" s="250"/>
      <c r="Q4" s="146"/>
      <c r="R4" s="141"/>
      <c r="S4" s="141"/>
      <c r="T4" s="146"/>
      <c r="U4" s="594" t="s">
        <v>263</v>
      </c>
      <c r="V4" s="594"/>
      <c r="W4" s="594"/>
      <c r="X4" s="148"/>
      <c r="Y4" s="147"/>
    </row>
    <row r="5" spans="1:26" ht="15" thickBot="1" x14ac:dyDescent="0.35">
      <c r="A5" s="137"/>
      <c r="H5" s="148"/>
      <c r="I5" s="148"/>
      <c r="N5" s="250"/>
      <c r="O5" s="250"/>
      <c r="P5" s="250"/>
      <c r="Q5" s="146"/>
      <c r="R5" s="150"/>
      <c r="S5" s="150"/>
      <c r="T5" s="146"/>
      <c r="U5" s="593"/>
      <c r="V5" s="593"/>
      <c r="W5" s="593"/>
      <c r="X5" s="146"/>
      <c r="Y5" s="151"/>
    </row>
    <row r="6" spans="1:26" ht="72.599999999999994"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201"/>
      <c r="R6" s="154" t="s">
        <v>264</v>
      </c>
      <c r="S6" s="155" t="s">
        <v>265</v>
      </c>
      <c r="T6" s="201"/>
      <c r="U6" s="345" t="s">
        <v>223</v>
      </c>
      <c r="V6" s="346" t="s">
        <v>251</v>
      </c>
      <c r="W6" s="347" t="s">
        <v>252</v>
      </c>
      <c r="X6" s="388" t="s">
        <v>249</v>
      </c>
      <c r="Y6" s="159" t="str">
        <f>'#0664 Academy Positive Learning'!X6</f>
        <v>Available Budget as of 03/31/2024</v>
      </c>
      <c r="Z6" s="244"/>
    </row>
    <row r="7" spans="1:26" ht="15.75" customHeight="1" x14ac:dyDescent="0.3">
      <c r="A7" s="137">
        <v>4221</v>
      </c>
      <c r="B7" s="144" t="s">
        <v>333</v>
      </c>
      <c r="C7" s="418" t="s">
        <v>246</v>
      </c>
      <c r="D7" s="162" t="s">
        <v>273</v>
      </c>
      <c r="E7" s="162" t="s">
        <v>323</v>
      </c>
      <c r="F7" s="160" t="s">
        <v>335</v>
      </c>
      <c r="G7" s="144" t="s">
        <v>7</v>
      </c>
      <c r="H7" s="296">
        <v>2.3E-2</v>
      </c>
      <c r="I7" s="296">
        <v>0.1265</v>
      </c>
      <c r="J7" s="163">
        <v>45504</v>
      </c>
      <c r="K7" s="163">
        <v>45519</v>
      </c>
      <c r="L7" s="163">
        <v>45108</v>
      </c>
      <c r="M7" s="160" t="s">
        <v>324</v>
      </c>
      <c r="N7" s="537">
        <v>47500</v>
      </c>
      <c r="O7" s="364"/>
      <c r="P7" s="365">
        <f t="shared" ref="P7:P15" si="0">N7+O7</f>
        <v>47500</v>
      </c>
      <c r="Q7" s="130"/>
      <c r="R7" s="537">
        <v>0</v>
      </c>
      <c r="S7" s="369">
        <f t="shared" ref="S7:S15" si="1">P7-R7</f>
        <v>47500</v>
      </c>
      <c r="T7" s="133"/>
      <c r="U7" s="507">
        <v>0</v>
      </c>
      <c r="V7" s="370">
        <v>0</v>
      </c>
      <c r="W7" s="370">
        <f t="shared" ref="W7:W14" si="2">U7+V7</f>
        <v>0</v>
      </c>
      <c r="X7" s="451">
        <v>0</v>
      </c>
      <c r="Y7" s="416">
        <f t="shared" ref="Y7:Y14" si="3">S7-W7</f>
        <v>47500</v>
      </c>
    </row>
    <row r="8" spans="1:26" ht="15.75" customHeight="1" x14ac:dyDescent="0.3">
      <c r="A8" s="160">
        <v>4228</v>
      </c>
      <c r="B8" s="135" t="s">
        <v>353</v>
      </c>
      <c r="C8" s="563" t="s">
        <v>354</v>
      </c>
      <c r="D8" s="137" t="s">
        <v>355</v>
      </c>
      <c r="E8" s="137" t="s">
        <v>342</v>
      </c>
      <c r="F8" s="169" t="s">
        <v>356</v>
      </c>
      <c r="G8" s="235" t="s">
        <v>7</v>
      </c>
      <c r="H8" s="296">
        <v>2.3E-2</v>
      </c>
      <c r="I8" s="296">
        <v>0.1265</v>
      </c>
      <c r="J8" s="169">
        <v>45565</v>
      </c>
      <c r="K8" s="169">
        <v>45566</v>
      </c>
      <c r="L8" s="169">
        <v>45314</v>
      </c>
      <c r="M8" s="137" t="s">
        <v>357</v>
      </c>
      <c r="N8" s="378">
        <v>31524.12</v>
      </c>
      <c r="O8" s="364"/>
      <c r="P8" s="365">
        <f t="shared" si="0"/>
        <v>31524.12</v>
      </c>
      <c r="Q8" s="527"/>
      <c r="R8" s="363"/>
      <c r="S8" s="369">
        <f t="shared" si="1"/>
        <v>31524.12</v>
      </c>
      <c r="T8" s="133"/>
      <c r="U8" s="363"/>
      <c r="V8" s="370"/>
      <c r="W8" s="370">
        <f t="shared" si="2"/>
        <v>0</v>
      </c>
      <c r="X8" s="451"/>
      <c r="Y8" s="416">
        <f t="shared" si="3"/>
        <v>31524.12</v>
      </c>
    </row>
    <row r="9" spans="1:26" ht="15.75" customHeight="1" x14ac:dyDescent="0.3">
      <c r="A9" s="137">
        <v>4253</v>
      </c>
      <c r="B9" s="147" t="s">
        <v>114</v>
      </c>
      <c r="C9" s="561" t="s">
        <v>344</v>
      </c>
      <c r="D9" s="137" t="s">
        <v>347</v>
      </c>
      <c r="E9" s="137" t="s">
        <v>345</v>
      </c>
      <c r="F9" s="137" t="s">
        <v>346</v>
      </c>
      <c r="G9" s="135" t="s">
        <v>7</v>
      </c>
      <c r="H9" s="296">
        <v>2.3E-2</v>
      </c>
      <c r="I9" s="296">
        <v>0.1265</v>
      </c>
      <c r="J9" s="169">
        <v>45473</v>
      </c>
      <c r="K9" s="169">
        <v>45474</v>
      </c>
      <c r="L9" s="169">
        <v>45108</v>
      </c>
      <c r="M9" s="137" t="s">
        <v>268</v>
      </c>
      <c r="N9" s="378">
        <v>45407.79</v>
      </c>
      <c r="O9" s="364">
        <v>59013.17</v>
      </c>
      <c r="P9" s="365">
        <f>N9+O9</f>
        <v>104420.95999999999</v>
      </c>
      <c r="Q9" s="527"/>
      <c r="R9" s="363"/>
      <c r="S9" s="369">
        <f>P9-R9</f>
        <v>104420.95999999999</v>
      </c>
      <c r="T9" s="133"/>
      <c r="U9" s="363">
        <v>45407.79</v>
      </c>
      <c r="V9" s="370"/>
      <c r="W9" s="370">
        <f>U9+V9</f>
        <v>45407.79</v>
      </c>
      <c r="X9" s="451"/>
      <c r="Y9" s="416">
        <f>S9-W9</f>
        <v>59013.169999999991</v>
      </c>
    </row>
    <row r="10" spans="1:26" ht="15.75" customHeight="1" x14ac:dyDescent="0.3">
      <c r="A10" s="137">
        <v>4452</v>
      </c>
      <c r="B10" s="135" t="s">
        <v>297</v>
      </c>
      <c r="C10" s="517" t="s">
        <v>185</v>
      </c>
      <c r="D10" s="137" t="s">
        <v>186</v>
      </c>
      <c r="E10" s="137" t="s">
        <v>275</v>
      </c>
      <c r="F10" s="137" t="s">
        <v>276</v>
      </c>
      <c r="G10" s="135" t="s">
        <v>7</v>
      </c>
      <c r="H10" s="296">
        <v>0.05</v>
      </c>
      <c r="I10" s="296">
        <v>0.1265</v>
      </c>
      <c r="J10" s="169">
        <v>45565</v>
      </c>
      <c r="K10" s="169">
        <v>45565</v>
      </c>
      <c r="L10" s="169">
        <v>44279</v>
      </c>
      <c r="M10" s="137" t="s">
        <v>188</v>
      </c>
      <c r="N10" s="378">
        <v>26171.51</v>
      </c>
      <c r="O10" s="364">
        <v>4.0999999999999996</v>
      </c>
      <c r="P10" s="365">
        <f>N10+O10</f>
        <v>26175.609999999997</v>
      </c>
      <c r="Q10" s="130"/>
      <c r="R10" s="363">
        <v>25548.22</v>
      </c>
      <c r="S10" s="369">
        <f>P10-R10</f>
        <v>627.38999999999578</v>
      </c>
      <c r="T10" s="133"/>
      <c r="U10" s="363"/>
      <c r="V10" s="370"/>
      <c r="W10" s="370">
        <f t="shared" si="2"/>
        <v>0</v>
      </c>
      <c r="X10" s="451"/>
      <c r="Y10" s="416">
        <f t="shared" si="3"/>
        <v>627.38999999999578</v>
      </c>
    </row>
    <row r="11" spans="1:26" ht="15.75" customHeight="1" x14ac:dyDescent="0.3">
      <c r="A11" s="137">
        <v>4454</v>
      </c>
      <c r="B11" s="135" t="s">
        <v>298</v>
      </c>
      <c r="C11" s="517" t="s">
        <v>185</v>
      </c>
      <c r="D11" s="137" t="s">
        <v>186</v>
      </c>
      <c r="E11" s="137" t="s">
        <v>277</v>
      </c>
      <c r="F11" s="137" t="s">
        <v>290</v>
      </c>
      <c r="G11" s="135" t="s">
        <v>7</v>
      </c>
      <c r="H11" s="296">
        <v>0.05</v>
      </c>
      <c r="I11" s="296">
        <v>0.1265</v>
      </c>
      <c r="J11" s="169">
        <v>45565</v>
      </c>
      <c r="K11" s="169">
        <v>45565</v>
      </c>
      <c r="L11" s="169">
        <v>44279</v>
      </c>
      <c r="M11" s="137" t="s">
        <v>244</v>
      </c>
      <c r="N11" s="378">
        <v>1462.24</v>
      </c>
      <c r="O11" s="364">
        <v>26.94</v>
      </c>
      <c r="P11" s="365">
        <f t="shared" si="0"/>
        <v>1489.18</v>
      </c>
      <c r="Q11" s="130"/>
      <c r="R11" s="363"/>
      <c r="S11" s="369">
        <f t="shared" si="1"/>
        <v>1489.18</v>
      </c>
      <c r="T11" s="133"/>
      <c r="U11" s="363"/>
      <c r="V11" s="370"/>
      <c r="W11" s="370">
        <f t="shared" si="2"/>
        <v>0</v>
      </c>
      <c r="X11" s="451"/>
      <c r="Y11" s="416">
        <f t="shared" si="3"/>
        <v>1489.18</v>
      </c>
    </row>
    <row r="12" spans="1:26" ht="15.75" customHeight="1" x14ac:dyDescent="0.3">
      <c r="A12" s="137">
        <v>4457</v>
      </c>
      <c r="B12" s="135" t="s">
        <v>318</v>
      </c>
      <c r="C12" s="517" t="s">
        <v>185</v>
      </c>
      <c r="D12" s="137" t="s">
        <v>186</v>
      </c>
      <c r="E12" s="137" t="s">
        <v>279</v>
      </c>
      <c r="F12" s="137" t="s">
        <v>278</v>
      </c>
      <c r="G12" s="135" t="s">
        <v>7</v>
      </c>
      <c r="H12" s="296">
        <v>0.05</v>
      </c>
      <c r="I12" s="296">
        <v>0.1265</v>
      </c>
      <c r="J12" s="169">
        <v>45565</v>
      </c>
      <c r="K12" s="169">
        <v>45565</v>
      </c>
      <c r="L12" s="169">
        <v>44279</v>
      </c>
      <c r="M12" s="137" t="s">
        <v>280</v>
      </c>
      <c r="N12" s="378">
        <v>695.98</v>
      </c>
      <c r="O12" s="364"/>
      <c r="P12" s="365">
        <f t="shared" si="0"/>
        <v>695.98</v>
      </c>
      <c r="Q12" s="130"/>
      <c r="R12" s="363"/>
      <c r="S12" s="369">
        <f t="shared" si="1"/>
        <v>695.98</v>
      </c>
      <c r="T12" s="133"/>
      <c r="U12" s="363"/>
      <c r="V12" s="370"/>
      <c r="W12" s="370">
        <f t="shared" si="2"/>
        <v>0</v>
      </c>
      <c r="X12" s="451"/>
      <c r="Y12" s="416">
        <f t="shared" si="3"/>
        <v>695.98</v>
      </c>
    </row>
    <row r="13" spans="1:26" ht="15.75" customHeight="1" x14ac:dyDescent="0.3">
      <c r="A13" s="137">
        <v>4462</v>
      </c>
      <c r="B13" s="135" t="s">
        <v>301</v>
      </c>
      <c r="C13" s="517" t="s">
        <v>185</v>
      </c>
      <c r="D13" s="137" t="s">
        <v>186</v>
      </c>
      <c r="E13" s="137" t="s">
        <v>284</v>
      </c>
      <c r="F13" s="137" t="s">
        <v>285</v>
      </c>
      <c r="G13" s="135" t="s">
        <v>7</v>
      </c>
      <c r="H13" s="296">
        <v>0.05</v>
      </c>
      <c r="I13" s="296">
        <v>0.1265</v>
      </c>
      <c r="J13" s="169">
        <v>45565</v>
      </c>
      <c r="K13" s="169">
        <v>45565</v>
      </c>
      <c r="L13" s="169">
        <v>44279</v>
      </c>
      <c r="M13" s="137" t="s">
        <v>286</v>
      </c>
      <c r="N13" s="378">
        <v>1152.69</v>
      </c>
      <c r="O13" s="364"/>
      <c r="P13" s="365">
        <f t="shared" si="0"/>
        <v>1152.69</v>
      </c>
      <c r="Q13" s="130"/>
      <c r="R13" s="363"/>
      <c r="S13" s="369">
        <f t="shared" si="1"/>
        <v>1152.69</v>
      </c>
      <c r="T13" s="133"/>
      <c r="U13" s="363"/>
      <c r="V13" s="370"/>
      <c r="W13" s="370">
        <f t="shared" si="2"/>
        <v>0</v>
      </c>
      <c r="X13" s="451"/>
      <c r="Y13" s="416">
        <f t="shared" si="3"/>
        <v>1152.69</v>
      </c>
    </row>
    <row r="14" spans="1:26" ht="15.75" customHeight="1" x14ac:dyDescent="0.3">
      <c r="A14" s="137">
        <v>4463</v>
      </c>
      <c r="B14" s="135" t="s">
        <v>302</v>
      </c>
      <c r="C14" s="517" t="s">
        <v>185</v>
      </c>
      <c r="D14" s="137" t="s">
        <v>186</v>
      </c>
      <c r="E14" s="137" t="s">
        <v>287</v>
      </c>
      <c r="F14" s="137" t="s">
        <v>288</v>
      </c>
      <c r="G14" s="135" t="s">
        <v>7</v>
      </c>
      <c r="H14" s="296">
        <v>0.05</v>
      </c>
      <c r="I14" s="296">
        <v>0.1265</v>
      </c>
      <c r="J14" s="169">
        <v>45565</v>
      </c>
      <c r="K14" s="169">
        <v>45565</v>
      </c>
      <c r="L14" s="169">
        <v>44279</v>
      </c>
      <c r="M14" s="137" t="s">
        <v>289</v>
      </c>
      <c r="N14" s="378">
        <v>3887.24</v>
      </c>
      <c r="O14" s="364"/>
      <c r="P14" s="365">
        <f t="shared" si="0"/>
        <v>3887.24</v>
      </c>
      <c r="Q14" s="130"/>
      <c r="R14" s="363"/>
      <c r="S14" s="369">
        <f t="shared" si="1"/>
        <v>3887.24</v>
      </c>
      <c r="T14" s="133"/>
      <c r="U14" s="363"/>
      <c r="V14" s="370"/>
      <c r="W14" s="370">
        <f t="shared" si="2"/>
        <v>0</v>
      </c>
      <c r="X14" s="451"/>
      <c r="Y14" s="416">
        <f t="shared" si="3"/>
        <v>3887.24</v>
      </c>
    </row>
    <row r="15" spans="1:26" ht="15.75" customHeight="1" x14ac:dyDescent="0.3">
      <c r="A15" s="137">
        <v>4464</v>
      </c>
      <c r="B15" s="135" t="s">
        <v>239</v>
      </c>
      <c r="C15" s="289" t="s">
        <v>235</v>
      </c>
      <c r="D15" s="137" t="s">
        <v>175</v>
      </c>
      <c r="E15" s="137" t="s">
        <v>225</v>
      </c>
      <c r="F15" s="137" t="s">
        <v>226</v>
      </c>
      <c r="G15" s="135" t="s">
        <v>7</v>
      </c>
      <c r="H15" s="296">
        <v>0.05</v>
      </c>
      <c r="I15" s="296">
        <v>0.1265</v>
      </c>
      <c r="J15" s="169">
        <v>45199</v>
      </c>
      <c r="K15" s="169">
        <v>45199</v>
      </c>
      <c r="L15" s="169">
        <v>44201</v>
      </c>
      <c r="M15" s="137" t="s">
        <v>234</v>
      </c>
      <c r="N15" s="379">
        <v>16184.29</v>
      </c>
      <c r="O15" s="380">
        <v>0</v>
      </c>
      <c r="P15" s="365">
        <f t="shared" si="0"/>
        <v>16184.29</v>
      </c>
      <c r="Q15" s="130"/>
      <c r="R15" s="363">
        <v>0</v>
      </c>
      <c r="S15" s="369">
        <f t="shared" si="1"/>
        <v>16184.29</v>
      </c>
      <c r="T15" s="133"/>
      <c r="U15" s="379">
        <v>0</v>
      </c>
      <c r="V15" s="387">
        <v>0</v>
      </c>
      <c r="W15" s="387">
        <v>0</v>
      </c>
      <c r="X15" s="451">
        <v>0</v>
      </c>
      <c r="Y15" s="416">
        <v>0</v>
      </c>
      <c r="Z15" s="135" t="s">
        <v>326</v>
      </c>
    </row>
    <row r="16" spans="1:26" ht="15.75" customHeight="1" thickBot="1" x14ac:dyDescent="0.35">
      <c r="C16" s="182"/>
      <c r="D16" s="182"/>
      <c r="E16" s="182"/>
      <c r="J16" s="198"/>
      <c r="K16" s="198"/>
      <c r="L16" s="198"/>
      <c r="M16" s="224" t="s">
        <v>38</v>
      </c>
      <c r="N16" s="366">
        <f>SUM(N7:N15)</f>
        <v>173985.86000000002</v>
      </c>
      <c r="O16" s="367">
        <f>SUM(O7:O15)</f>
        <v>59044.21</v>
      </c>
      <c r="P16" s="368">
        <f>SUM(P7:P15)</f>
        <v>233030.06999999998</v>
      </c>
      <c r="Q16" s="130"/>
      <c r="R16" s="366">
        <f>SUM(R7:R15)</f>
        <v>25548.22</v>
      </c>
      <c r="S16" s="368">
        <f>SUM(S7:S15)</f>
        <v>207481.84999999998</v>
      </c>
      <c r="T16" s="130"/>
      <c r="U16" s="366">
        <f>SUM(U7:U15)</f>
        <v>45407.79</v>
      </c>
      <c r="V16" s="367">
        <f>SUM(V7:V15)</f>
        <v>0</v>
      </c>
      <c r="W16" s="367">
        <f>SUM(W7:W15)</f>
        <v>45407.79</v>
      </c>
      <c r="X16" s="454">
        <f>SUM(X7:X15)</f>
        <v>0</v>
      </c>
      <c r="Y16" s="457">
        <f>SUM(Y7:Y15)</f>
        <v>145889.76999999996</v>
      </c>
    </row>
    <row r="17" spans="2:25" ht="15.75" customHeight="1" thickTop="1" x14ac:dyDescent="0.3">
      <c r="C17" s="182"/>
      <c r="D17" s="182"/>
      <c r="E17" s="182"/>
      <c r="J17" s="198"/>
      <c r="K17" s="198"/>
      <c r="L17" s="198"/>
      <c r="M17" s="224"/>
      <c r="N17" s="171"/>
      <c r="O17" s="171"/>
      <c r="P17" s="171"/>
      <c r="R17" s="164"/>
      <c r="S17" s="164"/>
      <c r="T17" s="164"/>
      <c r="U17" s="164"/>
      <c r="V17" s="164"/>
      <c r="W17" s="164"/>
      <c r="X17" s="164"/>
      <c r="Y17" s="164"/>
    </row>
    <row r="18" spans="2:25" ht="15.75" customHeight="1" x14ac:dyDescent="0.3">
      <c r="C18" s="182"/>
      <c r="D18" s="182"/>
      <c r="E18" s="182"/>
      <c r="R18" s="170"/>
      <c r="S18" s="164"/>
      <c r="T18" s="170"/>
      <c r="U18" s="170"/>
      <c r="V18" s="170"/>
      <c r="W18" s="170"/>
      <c r="X18" s="170"/>
      <c r="Y18" s="164"/>
    </row>
    <row r="19" spans="2:25" ht="15.75" customHeight="1" x14ac:dyDescent="0.3">
      <c r="B19" s="132" t="s">
        <v>111</v>
      </c>
      <c r="C19" s="182"/>
      <c r="D19" s="182"/>
      <c r="E19" s="182"/>
      <c r="R19" s="170"/>
      <c r="S19" s="170"/>
      <c r="T19" s="170"/>
      <c r="U19" s="170"/>
      <c r="V19" s="170"/>
      <c r="W19" s="170"/>
      <c r="X19" s="170"/>
      <c r="Y19" s="164"/>
    </row>
    <row r="20" spans="2:25" ht="15.75" customHeight="1" x14ac:dyDescent="0.3">
      <c r="B20" s="596" t="s">
        <v>253</v>
      </c>
      <c r="C20" s="596"/>
      <c r="D20" s="596"/>
      <c r="E20" s="596"/>
      <c r="F20" s="596"/>
      <c r="G20" s="596"/>
      <c r="H20" s="177"/>
      <c r="I20" s="177"/>
      <c r="J20" s="176"/>
      <c r="M20" s="224"/>
      <c r="N20" s="171"/>
      <c r="O20" s="171"/>
      <c r="P20" s="171"/>
      <c r="R20" s="141"/>
      <c r="S20" s="141"/>
      <c r="T20" s="141"/>
      <c r="U20" s="141"/>
      <c r="V20" s="141"/>
      <c r="W20" s="141"/>
      <c r="X20" s="141"/>
      <c r="Y20" s="141"/>
    </row>
    <row r="21" spans="2:25" ht="15.75" customHeight="1" x14ac:dyDescent="0.3">
      <c r="C21" s="182"/>
      <c r="D21" s="182"/>
      <c r="E21" s="182"/>
      <c r="M21" s="224" t="s">
        <v>91</v>
      </c>
      <c r="N21" s="171"/>
      <c r="O21" s="171"/>
      <c r="P21" s="171"/>
      <c r="Q21" s="141"/>
      <c r="R21" s="170"/>
      <c r="S21" s="170"/>
      <c r="T21" s="170"/>
      <c r="U21" s="170"/>
      <c r="V21" s="170"/>
      <c r="W21" s="170"/>
      <c r="X21" s="170"/>
      <c r="Y21" s="170"/>
    </row>
    <row r="22" spans="2:25" ht="15.75" customHeight="1" x14ac:dyDescent="0.3">
      <c r="B22" s="596" t="s">
        <v>115</v>
      </c>
      <c r="C22" s="596"/>
      <c r="D22" s="596"/>
      <c r="E22" s="596"/>
      <c r="F22" s="596"/>
      <c r="G22" s="596"/>
      <c r="H22" s="177"/>
      <c r="I22" s="177"/>
      <c r="J22" s="176"/>
      <c r="M22" s="224"/>
      <c r="N22" s="171"/>
      <c r="O22" s="171"/>
      <c r="P22" s="171"/>
      <c r="Q22" s="141"/>
      <c r="R22" s="170"/>
      <c r="S22" s="170"/>
      <c r="T22" s="170"/>
      <c r="U22" s="170"/>
      <c r="V22" s="170"/>
      <c r="W22" s="170"/>
      <c r="X22" s="170"/>
      <c r="Y22" s="170"/>
    </row>
    <row r="23" spans="2:25" ht="15.75" customHeight="1" x14ac:dyDescent="0.3">
      <c r="B23" s="176"/>
      <c r="C23" s="176"/>
      <c r="D23" s="176"/>
      <c r="E23" s="176"/>
      <c r="F23" s="177"/>
      <c r="G23" s="176"/>
      <c r="H23" s="177"/>
      <c r="I23" s="177"/>
      <c r="J23" s="176"/>
      <c r="M23" s="224"/>
      <c r="N23" s="171"/>
      <c r="O23" s="171"/>
      <c r="P23" s="171"/>
      <c r="Q23" s="141"/>
      <c r="W23" s="141"/>
      <c r="X23" s="141"/>
      <c r="Y23" s="141"/>
    </row>
    <row r="24" spans="2:25" ht="15.75" customHeight="1" x14ac:dyDescent="0.3">
      <c r="B24" s="596" t="s">
        <v>136</v>
      </c>
      <c r="C24" s="596"/>
      <c r="D24" s="596"/>
      <c r="E24" s="596"/>
      <c r="F24" s="596"/>
      <c r="G24" s="596"/>
      <c r="H24" s="177"/>
      <c r="I24" s="177"/>
      <c r="J24" s="176"/>
      <c r="M24" s="224"/>
      <c r="N24" s="171"/>
      <c r="O24" s="171"/>
      <c r="P24" s="171"/>
      <c r="Q24" s="141"/>
      <c r="W24" s="141"/>
      <c r="X24" s="141"/>
      <c r="Y24" s="141"/>
    </row>
    <row r="25" spans="2:25" ht="15.75" customHeight="1" x14ac:dyDescent="0.3">
      <c r="B25" s="609" t="s">
        <v>135</v>
      </c>
      <c r="C25" s="609"/>
      <c r="D25" s="609"/>
      <c r="E25" s="609"/>
      <c r="F25" s="609"/>
      <c r="G25" s="609"/>
      <c r="H25" s="177"/>
      <c r="I25" s="177"/>
      <c r="J25" s="176"/>
      <c r="M25" s="224"/>
      <c r="N25" s="171"/>
      <c r="O25" s="171"/>
      <c r="P25" s="171"/>
      <c r="Q25" s="141"/>
      <c r="W25" s="141"/>
      <c r="X25" s="141"/>
      <c r="Y25" s="141"/>
    </row>
    <row r="26" spans="2:25" ht="15.75" customHeight="1" x14ac:dyDescent="0.3">
      <c r="B26" s="324"/>
      <c r="C26" s="324"/>
      <c r="D26" s="324"/>
      <c r="E26" s="324"/>
      <c r="F26" s="587"/>
      <c r="G26" s="324"/>
      <c r="H26" s="177"/>
      <c r="I26" s="177"/>
      <c r="J26" s="176"/>
      <c r="M26" s="224"/>
      <c r="N26" s="171"/>
      <c r="O26" s="171"/>
      <c r="P26" s="171"/>
      <c r="Q26" s="141"/>
      <c r="W26" s="141"/>
      <c r="X26" s="141"/>
      <c r="Y26" s="141"/>
    </row>
    <row r="27" spans="2:25" ht="15.75" customHeight="1" x14ac:dyDescent="0.3">
      <c r="B27" s="131" t="s">
        <v>98</v>
      </c>
      <c r="C27" s="180" t="s">
        <v>101</v>
      </c>
      <c r="D27" s="180" t="s">
        <v>102</v>
      </c>
      <c r="E27" s="180"/>
      <c r="F27" s="177"/>
      <c r="G27" s="176"/>
      <c r="H27" s="177"/>
      <c r="I27" s="177"/>
      <c r="J27" s="176"/>
      <c r="M27" s="224"/>
      <c r="N27" s="171"/>
      <c r="O27" s="171"/>
      <c r="P27" s="171"/>
      <c r="Q27" s="141"/>
      <c r="W27" s="141"/>
      <c r="X27" s="141"/>
      <c r="Y27" s="141"/>
    </row>
    <row r="28" spans="2:25" ht="15.75" customHeight="1" x14ac:dyDescent="0.3">
      <c r="B28" s="135" t="s">
        <v>99</v>
      </c>
      <c r="C28" s="182" t="s">
        <v>207</v>
      </c>
      <c r="D28" s="182" t="s">
        <v>105</v>
      </c>
      <c r="E28" s="182"/>
      <c r="F28" s="177"/>
      <c r="G28" s="176"/>
      <c r="H28" s="177"/>
      <c r="I28" s="177"/>
      <c r="J28" s="176"/>
      <c r="M28" s="224"/>
      <c r="N28" s="171"/>
      <c r="O28" s="171"/>
      <c r="P28" s="171"/>
      <c r="Q28" s="141"/>
      <c r="W28" s="141"/>
      <c r="X28" s="141"/>
      <c r="Y28" s="141"/>
    </row>
    <row r="29" spans="2:25" ht="15.75" customHeight="1" x14ac:dyDescent="0.3">
      <c r="B29" s="135" t="s">
        <v>100</v>
      </c>
      <c r="C29" s="182" t="s">
        <v>177</v>
      </c>
      <c r="D29" s="182" t="s">
        <v>208</v>
      </c>
      <c r="E29" s="182"/>
      <c r="F29" s="177"/>
      <c r="G29" s="176"/>
      <c r="H29" s="177"/>
      <c r="I29" s="177"/>
      <c r="J29" s="176"/>
      <c r="M29" s="224"/>
      <c r="N29" s="171"/>
      <c r="O29" s="171"/>
      <c r="P29" s="171"/>
      <c r="Q29" s="141"/>
      <c r="W29" s="141"/>
      <c r="X29" s="141"/>
      <c r="Y29" s="141"/>
    </row>
    <row r="30" spans="2:25" ht="15.75" customHeight="1" x14ac:dyDescent="0.3">
      <c r="B30" s="135" t="s">
        <v>237</v>
      </c>
      <c r="C30" s="182" t="s">
        <v>205</v>
      </c>
      <c r="D30" s="182" t="s">
        <v>206</v>
      </c>
      <c r="E30" s="182"/>
      <c r="M30" s="224"/>
      <c r="N30" s="171"/>
      <c r="O30" s="171"/>
      <c r="P30" s="171"/>
      <c r="Q30" s="141"/>
      <c r="W30" s="141"/>
      <c r="X30" s="141"/>
      <c r="Y30" s="141"/>
    </row>
    <row r="31" spans="2:25" ht="15.75" customHeight="1" x14ac:dyDescent="0.3">
      <c r="B31" s="135" t="s">
        <v>236</v>
      </c>
      <c r="C31" s="182" t="s">
        <v>205</v>
      </c>
      <c r="D31" s="182" t="s">
        <v>206</v>
      </c>
      <c r="E31" s="182"/>
      <c r="M31" s="224"/>
      <c r="N31" s="171"/>
      <c r="O31" s="171"/>
      <c r="P31" s="171"/>
      <c r="Q31" s="141"/>
      <c r="W31" s="141"/>
      <c r="X31" s="141"/>
      <c r="Y31" s="141"/>
    </row>
    <row r="32" spans="2:25" ht="15.75" customHeight="1" x14ac:dyDescent="0.3">
      <c r="E32" s="182"/>
      <c r="M32" s="224"/>
      <c r="N32" s="171"/>
      <c r="O32" s="171"/>
      <c r="P32" s="171"/>
      <c r="Q32" s="141"/>
      <c r="W32" s="141"/>
      <c r="X32" s="141"/>
      <c r="Y32" s="141"/>
    </row>
    <row r="33" spans="2:25" ht="15.75" customHeight="1" x14ac:dyDescent="0.3">
      <c r="E33" s="182"/>
      <c r="M33" s="224"/>
      <c r="N33" s="171"/>
      <c r="O33" s="171"/>
      <c r="P33" s="171"/>
      <c r="Q33" s="141"/>
      <c r="W33" s="141"/>
      <c r="X33" s="141"/>
      <c r="Y33" s="141"/>
    </row>
    <row r="34" spans="2:25" ht="15.75" customHeight="1" x14ac:dyDescent="0.3">
      <c r="C34" s="182"/>
      <c r="D34" s="182"/>
      <c r="E34" s="182"/>
      <c r="M34" s="224"/>
      <c r="N34" s="171"/>
      <c r="O34" s="171"/>
      <c r="P34" s="171"/>
      <c r="Q34" s="141"/>
      <c r="W34" s="141"/>
      <c r="X34" s="141"/>
      <c r="Y34" s="141"/>
    </row>
    <row r="35" spans="2:25" ht="15.75" customHeight="1" x14ac:dyDescent="0.3">
      <c r="B35" s="592" t="s">
        <v>269</v>
      </c>
      <c r="C35" s="592"/>
      <c r="D35" s="592"/>
      <c r="E35" s="592"/>
      <c r="F35" s="592"/>
      <c r="G35" s="592"/>
      <c r="H35" s="592"/>
      <c r="I35" s="592"/>
      <c r="M35" s="224"/>
      <c r="N35" s="171"/>
      <c r="O35" s="171"/>
      <c r="P35" s="171"/>
      <c r="Q35" s="141"/>
      <c r="W35" s="141"/>
      <c r="X35" s="141"/>
      <c r="Y35" s="141"/>
    </row>
    <row r="36" spans="2:25" ht="15.75" customHeight="1" x14ac:dyDescent="0.3">
      <c r="B36" s="128" t="s">
        <v>270</v>
      </c>
      <c r="C36" s="182"/>
      <c r="D36" s="182"/>
      <c r="E36" s="182"/>
      <c r="M36" s="224"/>
      <c r="N36" s="171"/>
      <c r="O36" s="171"/>
      <c r="P36" s="171"/>
      <c r="Q36" s="141"/>
      <c r="W36" s="141"/>
      <c r="X36" s="141"/>
      <c r="Y36" s="141"/>
    </row>
    <row r="37" spans="2:25" ht="15.75" customHeight="1" x14ac:dyDescent="0.3">
      <c r="B37" s="192"/>
      <c r="C37" s="216"/>
      <c r="D37" s="216"/>
      <c r="E37" s="216"/>
      <c r="F37" s="216"/>
      <c r="G37" s="192"/>
      <c r="H37" s="216"/>
      <c r="I37" s="216"/>
      <c r="J37" s="192"/>
      <c r="K37" s="192"/>
      <c r="L37" s="192"/>
      <c r="M37" s="192"/>
      <c r="N37" s="192"/>
      <c r="O37" s="192"/>
      <c r="P37" s="192"/>
      <c r="Q37" s="192"/>
      <c r="W37" s="141"/>
      <c r="X37" s="141"/>
      <c r="Y37" s="141"/>
    </row>
    <row r="38" spans="2:25" ht="15.75" customHeight="1" x14ac:dyDescent="0.3">
      <c r="O38" s="196"/>
      <c r="P38" s="196"/>
      <c r="Q38" s="196"/>
      <c r="R38" s="184"/>
      <c r="S38" s="184"/>
      <c r="T38" s="184"/>
      <c r="U38" s="187" t="s">
        <v>254</v>
      </c>
      <c r="V38" s="187"/>
      <c r="W38" s="187"/>
      <c r="X38" s="197"/>
      <c r="Y38" s="141"/>
    </row>
    <row r="39" spans="2:25" ht="15.75" customHeight="1" x14ac:dyDescent="0.3">
      <c r="B39" s="188" t="s">
        <v>255</v>
      </c>
      <c r="C39" s="190" t="s">
        <v>2</v>
      </c>
      <c r="D39" s="190"/>
      <c r="E39" s="190"/>
      <c r="F39" s="570" t="s">
        <v>34</v>
      </c>
      <c r="G39" s="190" t="s">
        <v>35</v>
      </c>
      <c r="H39" s="190"/>
      <c r="I39" s="190"/>
      <c r="J39" s="190"/>
      <c r="K39" s="190"/>
      <c r="L39" s="190"/>
      <c r="M39" s="190" t="s">
        <v>36</v>
      </c>
      <c r="N39" s="190" t="s">
        <v>37</v>
      </c>
      <c r="O39" s="192"/>
      <c r="P39" s="192"/>
      <c r="Q39" s="192"/>
      <c r="R39" s="191"/>
      <c r="S39" s="191"/>
      <c r="T39" s="191"/>
      <c r="U39" s="192" t="s">
        <v>81</v>
      </c>
      <c r="V39" s="193"/>
      <c r="W39" s="193"/>
      <c r="X39" s="197"/>
      <c r="Y39" s="141"/>
    </row>
    <row r="40" spans="2:25" ht="15.75" customHeight="1" x14ac:dyDescent="0.3">
      <c r="B40" s="194"/>
      <c r="C40" s="146"/>
      <c r="D40" s="146"/>
      <c r="E40" s="146"/>
      <c r="F40" s="571"/>
      <c r="G40" s="146"/>
      <c r="H40" s="200"/>
      <c r="I40" s="200"/>
      <c r="J40" s="146"/>
      <c r="K40" s="146"/>
      <c r="L40" s="146"/>
      <c r="M40" s="146"/>
      <c r="N40" s="146"/>
      <c r="Y40" s="141"/>
    </row>
    <row r="41" spans="2:25" ht="15.75" customHeight="1" x14ac:dyDescent="0.3">
      <c r="B41" s="194"/>
      <c r="C41" s="146"/>
      <c r="D41" s="146"/>
      <c r="E41" s="146"/>
      <c r="F41" s="571"/>
      <c r="G41" s="146"/>
      <c r="H41" s="200"/>
      <c r="I41" s="200"/>
      <c r="J41" s="146"/>
      <c r="K41" s="146"/>
      <c r="L41" s="146"/>
      <c r="M41" s="146"/>
      <c r="N41" s="146"/>
      <c r="Y41" s="141"/>
    </row>
    <row r="42" spans="2:25" ht="15.75" customHeight="1" x14ac:dyDescent="0.3">
      <c r="B42" s="194"/>
      <c r="C42" s="146"/>
      <c r="D42" s="146"/>
      <c r="E42" s="146"/>
      <c r="F42" s="571"/>
      <c r="G42" s="146"/>
      <c r="H42" s="200"/>
      <c r="I42" s="200"/>
      <c r="J42" s="146"/>
      <c r="K42" s="146"/>
      <c r="L42" s="146"/>
      <c r="M42" s="146"/>
      <c r="N42" s="146"/>
      <c r="R42" s="136"/>
      <c r="S42" s="136"/>
      <c r="T42" s="136"/>
    </row>
    <row r="43" spans="2:25" ht="15.75" customHeight="1" x14ac:dyDescent="0.3">
      <c r="B43" s="194"/>
      <c r="C43" s="510"/>
      <c r="D43" s="510"/>
      <c r="E43" s="510"/>
      <c r="F43" s="571"/>
      <c r="G43" s="510"/>
      <c r="H43" s="510"/>
      <c r="I43" s="510"/>
      <c r="J43" s="510"/>
      <c r="K43" s="510"/>
      <c r="L43" s="510"/>
      <c r="M43" s="510"/>
      <c r="N43" s="510"/>
      <c r="R43" s="136"/>
      <c r="S43" s="136"/>
      <c r="T43" s="136"/>
    </row>
    <row r="44" spans="2:25" ht="15.75" customHeight="1" x14ac:dyDescent="0.3">
      <c r="B44" s="194"/>
      <c r="C44" s="510"/>
      <c r="D44" s="510"/>
      <c r="E44" s="510"/>
      <c r="F44" s="571"/>
      <c r="G44" s="510"/>
      <c r="H44" s="510"/>
      <c r="I44" s="510"/>
      <c r="J44" s="510"/>
      <c r="K44" s="510"/>
      <c r="L44" s="510"/>
      <c r="M44" s="510"/>
      <c r="N44" s="510"/>
      <c r="R44" s="136"/>
      <c r="S44" s="136"/>
      <c r="T44" s="136"/>
    </row>
    <row r="45" spans="2:25" ht="15.75" customHeight="1" x14ac:dyDescent="0.3">
      <c r="B45" s="194"/>
      <c r="C45" s="510"/>
      <c r="D45" s="510"/>
      <c r="E45" s="510"/>
      <c r="F45" s="571"/>
      <c r="G45" s="510"/>
      <c r="H45" s="510"/>
      <c r="I45" s="510"/>
      <c r="J45" s="510"/>
      <c r="K45" s="510"/>
      <c r="L45" s="510"/>
      <c r="M45" s="510"/>
      <c r="N45" s="510"/>
      <c r="R45" s="136"/>
      <c r="S45" s="136"/>
      <c r="T45" s="136"/>
    </row>
    <row r="46" spans="2:25" ht="15.75" customHeight="1" x14ac:dyDescent="0.3">
      <c r="B46" s="194"/>
      <c r="C46" s="510"/>
      <c r="D46" s="510"/>
      <c r="E46" s="510"/>
      <c r="F46" s="571"/>
      <c r="G46" s="510"/>
      <c r="H46" s="510"/>
      <c r="I46" s="510"/>
      <c r="J46" s="510"/>
      <c r="K46" s="510"/>
      <c r="L46" s="510"/>
      <c r="M46" s="510"/>
      <c r="N46" s="510"/>
      <c r="R46" s="136"/>
      <c r="S46" s="136"/>
      <c r="T46" s="136"/>
    </row>
    <row r="47" spans="2:25" ht="15.75" customHeight="1" x14ac:dyDescent="0.3">
      <c r="B47" s="194"/>
      <c r="C47" s="510"/>
      <c r="D47" s="510"/>
      <c r="E47" s="510"/>
      <c r="F47" s="571"/>
      <c r="G47" s="510"/>
      <c r="H47" s="510"/>
      <c r="I47" s="510"/>
      <c r="J47" s="510"/>
      <c r="K47" s="510"/>
      <c r="L47" s="510"/>
      <c r="M47" s="510"/>
      <c r="N47" s="510"/>
      <c r="R47" s="136"/>
      <c r="S47" s="136"/>
      <c r="T47" s="136"/>
    </row>
    <row r="48" spans="2:25" ht="15.75" customHeight="1" x14ac:dyDescent="0.3">
      <c r="B48" s="194"/>
      <c r="C48" s="510"/>
      <c r="D48" s="510"/>
      <c r="E48" s="510"/>
      <c r="F48" s="571"/>
      <c r="G48" s="510"/>
      <c r="H48" s="510"/>
      <c r="I48" s="510"/>
      <c r="J48" s="510"/>
      <c r="K48" s="510"/>
      <c r="L48" s="510"/>
      <c r="M48" s="510"/>
      <c r="N48" s="510"/>
      <c r="R48" s="136"/>
      <c r="S48" s="136"/>
      <c r="T48" s="136"/>
    </row>
    <row r="49" spans="2:24" ht="15.75" customHeight="1" x14ac:dyDescent="0.3">
      <c r="B49" s="194"/>
      <c r="C49" s="510"/>
      <c r="D49" s="510"/>
      <c r="E49" s="510"/>
      <c r="F49" s="571"/>
      <c r="G49" s="510"/>
      <c r="H49" s="510"/>
      <c r="I49" s="510"/>
      <c r="J49" s="510"/>
      <c r="K49" s="510"/>
      <c r="L49" s="510"/>
      <c r="M49" s="510"/>
      <c r="N49" s="510"/>
      <c r="R49" s="136"/>
      <c r="S49" s="136"/>
      <c r="T49" s="136"/>
    </row>
    <row r="50" spans="2:24" ht="15.75" customHeight="1" x14ac:dyDescent="0.3">
      <c r="B50" s="194"/>
      <c r="C50" s="146"/>
      <c r="D50" s="146"/>
      <c r="E50" s="146"/>
      <c r="F50" s="571"/>
      <c r="G50" s="146"/>
      <c r="H50" s="200"/>
      <c r="I50" s="200"/>
      <c r="J50" s="146"/>
      <c r="K50" s="146"/>
      <c r="L50" s="146"/>
      <c r="M50" s="146"/>
      <c r="N50" s="146"/>
      <c r="P50" s="144"/>
      <c r="Q50" s="144"/>
      <c r="R50" s="144"/>
      <c r="S50" s="144"/>
      <c r="T50" s="144"/>
      <c r="U50" s="144"/>
      <c r="V50" s="144"/>
      <c r="W50" s="144"/>
      <c r="X50" s="144"/>
    </row>
    <row r="51" spans="2:24" ht="15.75" customHeight="1" x14ac:dyDescent="0.3">
      <c r="B51" s="194"/>
      <c r="C51" s="146"/>
      <c r="D51" s="146"/>
      <c r="E51" s="146"/>
      <c r="F51" s="571"/>
      <c r="G51" s="146"/>
      <c r="H51" s="200"/>
      <c r="I51" s="200"/>
      <c r="J51" s="146"/>
      <c r="K51" s="146"/>
      <c r="L51" s="146"/>
      <c r="M51" s="146"/>
      <c r="N51" s="146"/>
      <c r="P51" s="144"/>
      <c r="Q51" s="144"/>
      <c r="R51" s="144"/>
      <c r="S51" s="144"/>
      <c r="T51" s="144"/>
      <c r="U51" s="144"/>
      <c r="V51" s="144"/>
      <c r="W51" s="144"/>
      <c r="X51" s="144"/>
    </row>
    <row r="52" spans="2:24" ht="15.75" customHeight="1" x14ac:dyDescent="0.3">
      <c r="P52" s="144"/>
      <c r="Q52" s="144"/>
      <c r="R52" s="144"/>
      <c r="S52" s="144"/>
      <c r="T52" s="144"/>
      <c r="U52" s="144"/>
      <c r="V52" s="144" t="s">
        <v>230</v>
      </c>
      <c r="W52" s="165">
        <f>W16</f>
        <v>45407.79</v>
      </c>
      <c r="X52" s="165"/>
    </row>
    <row r="53" spans="2:24" ht="15.75" customHeight="1" x14ac:dyDescent="0.3">
      <c r="P53" s="144"/>
      <c r="Q53" s="144"/>
      <c r="R53" s="144"/>
      <c r="S53" s="144"/>
      <c r="T53" s="144"/>
      <c r="U53" s="144"/>
      <c r="V53" s="144"/>
      <c r="W53" s="144"/>
      <c r="X53" s="144"/>
    </row>
    <row r="54" spans="2:24" ht="15.75" customHeight="1" x14ac:dyDescent="0.3"/>
    <row r="55" spans="2:24" ht="15.75" customHeight="1" x14ac:dyDescent="0.3"/>
    <row r="56" spans="2:24" ht="15.75" customHeight="1" x14ac:dyDescent="0.3"/>
    <row r="57" spans="2:24" ht="15.75" customHeight="1" x14ac:dyDescent="0.3"/>
    <row r="58" spans="2:24" ht="15.75" customHeight="1" x14ac:dyDescent="0.3"/>
    <row r="59" spans="2:24" ht="15.75" customHeight="1" x14ac:dyDescent="0.3"/>
    <row r="60" spans="2:24" ht="15.75" customHeight="1" x14ac:dyDescent="0.3"/>
    <row r="61" spans="2:24" ht="15.75" customHeight="1" x14ac:dyDescent="0.3"/>
    <row r="62" spans="2:24" ht="15.75" customHeight="1" x14ac:dyDescent="0.3"/>
    <row r="63" spans="2:24" ht="15.75" customHeight="1" x14ac:dyDescent="0.3"/>
    <row r="64" spans="2:24" ht="15.75" customHeight="1" x14ac:dyDescent="0.3"/>
    <row r="65" ht="15.75" customHeight="1" x14ac:dyDescent="0.3"/>
    <row r="66" ht="15.75" customHeight="1" x14ac:dyDescent="0.3"/>
    <row r="1048568" spans="19:19" x14ac:dyDescent="0.3">
      <c r="S1048568" s="325"/>
    </row>
  </sheetData>
  <mergeCells count="7">
    <mergeCell ref="U4:W4"/>
    <mergeCell ref="U5:W5"/>
    <mergeCell ref="B25:G25"/>
    <mergeCell ref="B35:I35"/>
    <mergeCell ref="B20:G20"/>
    <mergeCell ref="B22:G22"/>
    <mergeCell ref="B24:G24"/>
  </mergeCells>
  <conditionalFormatting sqref="A7 N7:P8 U7:Y15 A9:P15 R7:S15">
    <cfRule type="expression" dxfId="231" priority="8">
      <formula>MOD(ROW(),2)=0</formula>
    </cfRule>
  </conditionalFormatting>
  <conditionalFormatting sqref="B7:M7">
    <cfRule type="expression" dxfId="230" priority="5">
      <formula>MOD(ROW(),2)=0</formula>
    </cfRule>
  </conditionalFormatting>
  <conditionalFormatting sqref="A8">
    <cfRule type="expression" dxfId="229" priority="4">
      <formula>MOD(ROW(),2)=0</formula>
    </cfRule>
  </conditionalFormatting>
  <conditionalFormatting sqref="B8:E8 J8:M8 G8">
    <cfRule type="expression" dxfId="228" priority="3">
      <formula>MOD(ROW(),2)=0</formula>
    </cfRule>
  </conditionalFormatting>
  <conditionalFormatting sqref="H8:I8">
    <cfRule type="expression" dxfId="227" priority="2">
      <formula>MOD(ROW(),2)=0</formula>
    </cfRule>
  </conditionalFormatting>
  <conditionalFormatting sqref="F8">
    <cfRule type="expression" dxfId="226" priority="1">
      <formula>MOD(ROW(),2)=0</formula>
    </cfRule>
  </conditionalFormatting>
  <hyperlinks>
    <hyperlink ref="B25" r:id="rId1" xr:uid="{00000000-0004-0000-0400-000000000000}"/>
  </hyperlinks>
  <printOptions horizontalCentered="1" gridLines="1"/>
  <pageMargins left="0" right="0" top="0.75" bottom="0.75" header="0.3" footer="0.3"/>
  <pageSetup scale="52" orientation="landscape" horizontalDpi="1200" verticalDpi="1200"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T35"/>
  <sheetViews>
    <sheetView topLeftCell="B1" zoomScale="90" zoomScaleNormal="90" workbookViewId="0">
      <selection activeCell="Q3" sqref="Q3"/>
    </sheetView>
  </sheetViews>
  <sheetFormatPr defaultColWidth="9.109375" defaultRowHeight="13.8" x14ac:dyDescent="0.25"/>
  <cols>
    <col min="1" max="1" width="5.6640625" style="2" hidden="1" customWidth="1"/>
    <col min="2" max="2" width="53.33203125" style="2" customWidth="1"/>
    <col min="3" max="3" width="24.44140625" style="2" bestFit="1" customWidth="1"/>
    <col min="4" max="4" width="13.6640625" style="2" customWidth="1"/>
    <col min="5" max="5" width="17" style="2" bestFit="1" customWidth="1"/>
    <col min="6" max="6" width="21.6640625" style="2" customWidth="1"/>
    <col min="7" max="7" width="8.5546875" style="2" customWidth="1"/>
    <col min="8" max="8" width="16.44140625" style="2" customWidth="1"/>
    <col min="9" max="9" width="10.88671875" style="2" customWidth="1"/>
    <col min="10" max="10" width="10" style="2" customWidth="1"/>
    <col min="11" max="11" width="10.33203125" style="2" customWidth="1"/>
    <col min="12" max="12" width="18.6640625" style="2" customWidth="1"/>
    <col min="13" max="13" width="13.33203125" style="2" bestFit="1" customWidth="1"/>
    <col min="14" max="14" width="16.109375" style="2" customWidth="1"/>
    <col min="15" max="15" width="14.44140625" style="2" customWidth="1"/>
    <col min="16" max="16" width="3.109375" style="2" customWidth="1"/>
    <col min="17" max="17" width="12" style="2" customWidth="1"/>
    <col min="18" max="18" width="14.109375" style="2" customWidth="1"/>
    <col min="19" max="19" width="16.6640625" style="2" customWidth="1"/>
    <col min="20" max="16384" width="9.109375" style="2"/>
  </cols>
  <sheetData>
    <row r="1" spans="1:20" ht="14.4" customHeight="1" x14ac:dyDescent="0.25">
      <c r="B1" s="5" t="s">
        <v>160</v>
      </c>
      <c r="Q1" s="601" t="s">
        <v>155</v>
      </c>
      <c r="R1" s="601"/>
      <c r="S1" s="601"/>
    </row>
    <row r="2" spans="1:20" x14ac:dyDescent="0.25">
      <c r="B2" s="59" t="s">
        <v>128</v>
      </c>
      <c r="C2" s="112">
        <v>43738</v>
      </c>
      <c r="M2" s="50"/>
      <c r="N2" s="50"/>
      <c r="P2" s="24"/>
      <c r="Q2" s="603" t="s">
        <v>167</v>
      </c>
      <c r="R2" s="603"/>
      <c r="S2" s="603"/>
    </row>
    <row r="3" spans="1:20" ht="14.4" thickBot="1" x14ac:dyDescent="0.3">
      <c r="A3" s="2" t="s">
        <v>16</v>
      </c>
      <c r="B3" s="34" t="s">
        <v>161</v>
      </c>
      <c r="C3" s="5"/>
      <c r="D3" s="5"/>
      <c r="E3" s="5"/>
      <c r="P3" s="24"/>
      <c r="Q3" s="35"/>
      <c r="R3" s="25"/>
    </row>
    <row r="4" spans="1:20" x14ac:dyDescent="0.25">
      <c r="B4" s="5" t="s">
        <v>166</v>
      </c>
      <c r="M4" s="56" t="s">
        <v>28</v>
      </c>
      <c r="N4" s="56" t="s">
        <v>28</v>
      </c>
      <c r="O4" s="56" t="s">
        <v>28</v>
      </c>
      <c r="P4" s="96"/>
      <c r="Q4" s="60" t="s">
        <v>29</v>
      </c>
      <c r="R4" s="60" t="s">
        <v>31</v>
      </c>
      <c r="S4" s="60" t="s">
        <v>23</v>
      </c>
      <c r="T4" s="4"/>
    </row>
    <row r="5" spans="1:20" ht="14.4" thickBot="1" x14ac:dyDescent="0.3">
      <c r="G5" s="113" t="s">
        <v>154</v>
      </c>
      <c r="H5" s="113" t="s">
        <v>154</v>
      </c>
      <c r="M5" s="57" t="s">
        <v>27</v>
      </c>
      <c r="N5" s="57" t="s">
        <v>26</v>
      </c>
      <c r="O5" s="57" t="s">
        <v>25</v>
      </c>
      <c r="P5" s="96"/>
      <c r="Q5" s="61" t="s">
        <v>30</v>
      </c>
      <c r="R5" s="61" t="s">
        <v>30</v>
      </c>
      <c r="S5" s="61" t="s">
        <v>30</v>
      </c>
      <c r="T5" s="4"/>
    </row>
    <row r="6" spans="1:20" ht="85.5" customHeight="1" thickBot="1" x14ac:dyDescent="0.3">
      <c r="B6" s="55" t="s">
        <v>1</v>
      </c>
      <c r="C6" s="55" t="s">
        <v>113</v>
      </c>
      <c r="D6" s="55" t="s">
        <v>96</v>
      </c>
      <c r="E6" s="55" t="s">
        <v>3</v>
      </c>
      <c r="F6" s="55" t="s">
        <v>4</v>
      </c>
      <c r="G6" s="72" t="s">
        <v>119</v>
      </c>
      <c r="H6" s="72" t="s">
        <v>120</v>
      </c>
      <c r="I6" s="72" t="s">
        <v>117</v>
      </c>
      <c r="J6" s="72" t="s">
        <v>118</v>
      </c>
      <c r="K6" s="72" t="s">
        <v>107</v>
      </c>
      <c r="L6" s="54" t="s">
        <v>5</v>
      </c>
      <c r="M6" s="58" t="s">
        <v>6</v>
      </c>
      <c r="N6" s="58" t="s">
        <v>6</v>
      </c>
      <c r="O6" s="58" t="s">
        <v>6</v>
      </c>
      <c r="P6" s="96"/>
      <c r="Q6" s="62"/>
      <c r="R6" s="67" t="s">
        <v>32</v>
      </c>
      <c r="S6" s="68" t="s">
        <v>33</v>
      </c>
    </row>
    <row r="7" spans="1:20" hidden="1" x14ac:dyDescent="0.25">
      <c r="B7" s="125"/>
      <c r="C7" s="75"/>
      <c r="D7" s="63"/>
      <c r="F7" s="2" t="s">
        <v>7</v>
      </c>
      <c r="G7" s="114">
        <v>2.7699999999999999E-2</v>
      </c>
      <c r="H7" s="114">
        <v>0.15060000000000001</v>
      </c>
      <c r="I7" s="115">
        <v>43646</v>
      </c>
      <c r="J7" s="115">
        <v>43647</v>
      </c>
      <c r="K7" s="115">
        <v>43282</v>
      </c>
      <c r="L7" s="116" t="s">
        <v>133</v>
      </c>
      <c r="M7" s="52"/>
      <c r="N7" s="47"/>
      <c r="O7" s="47"/>
      <c r="P7" s="47"/>
      <c r="Q7" s="47"/>
      <c r="R7" s="47"/>
      <c r="S7" s="48"/>
    </row>
    <row r="8" spans="1:20" ht="30" customHeight="1" x14ac:dyDescent="0.25">
      <c r="B8" s="125"/>
      <c r="C8" s="123"/>
      <c r="D8" s="63"/>
      <c r="G8" s="114"/>
      <c r="H8" s="114"/>
      <c r="I8" s="115"/>
      <c r="J8" s="115"/>
      <c r="K8" s="115"/>
      <c r="L8" s="116"/>
      <c r="M8" s="52"/>
      <c r="N8" s="47"/>
      <c r="O8" s="47">
        <f>M8+N8</f>
        <v>0</v>
      </c>
      <c r="P8" s="47"/>
      <c r="Q8" s="47"/>
      <c r="R8" s="47"/>
      <c r="S8" s="48">
        <f>Q8+R8</f>
        <v>0</v>
      </c>
    </row>
    <row r="9" spans="1:20" x14ac:dyDescent="0.25">
      <c r="G9" s="83"/>
      <c r="H9" s="83"/>
      <c r="I9" s="79"/>
      <c r="J9" s="79"/>
      <c r="K9" s="79"/>
      <c r="M9" s="19"/>
      <c r="N9" s="20"/>
      <c r="O9" s="20"/>
      <c r="P9" s="47"/>
      <c r="Q9" s="20"/>
      <c r="R9" s="20"/>
      <c r="S9" s="21"/>
    </row>
    <row r="10" spans="1:20" x14ac:dyDescent="0.25">
      <c r="C10" s="64"/>
      <c r="D10" s="64"/>
      <c r="G10" s="83"/>
      <c r="H10" s="83"/>
      <c r="I10" s="79"/>
      <c r="J10" s="79"/>
      <c r="K10" s="79" t="s">
        <v>91</v>
      </c>
      <c r="L10" s="17" t="s">
        <v>38</v>
      </c>
      <c r="M10" s="46">
        <f>SUM(M8:M8)</f>
        <v>0</v>
      </c>
      <c r="N10" s="46">
        <f>SUM(N8:N8)</f>
        <v>0</v>
      </c>
      <c r="O10" s="46">
        <f>SUM(O8:O8)</f>
        <v>0</v>
      </c>
      <c r="P10" s="46"/>
      <c r="Q10" s="46">
        <f>SUM(Q8:Q8)</f>
        <v>0</v>
      </c>
      <c r="R10" s="46">
        <f>SUM(R8:R8)</f>
        <v>0</v>
      </c>
      <c r="S10" s="18">
        <f>SUM(S8:S8)</f>
        <v>0</v>
      </c>
    </row>
    <row r="11" spans="1:20" x14ac:dyDescent="0.25">
      <c r="C11" s="64"/>
      <c r="D11" s="64"/>
      <c r="G11" s="83"/>
      <c r="H11" s="83"/>
      <c r="I11" s="79"/>
      <c r="J11" s="79"/>
      <c r="K11" s="79"/>
      <c r="L11" s="17"/>
      <c r="M11" s="46"/>
      <c r="N11" s="46"/>
      <c r="O11" s="46"/>
      <c r="P11" s="46"/>
      <c r="Q11" s="46"/>
      <c r="R11" s="46"/>
      <c r="S11" s="48"/>
    </row>
    <row r="12" spans="1:20" x14ac:dyDescent="0.25">
      <c r="C12" s="64"/>
      <c r="D12" s="64"/>
      <c r="G12" s="83"/>
      <c r="H12" s="83"/>
      <c r="I12" s="79"/>
      <c r="J12" s="79"/>
      <c r="K12" s="79"/>
      <c r="L12" s="17"/>
      <c r="M12" s="46"/>
      <c r="N12" s="46"/>
      <c r="O12" s="46"/>
      <c r="P12" s="46"/>
      <c r="Q12" s="46"/>
      <c r="R12" s="46"/>
      <c r="S12" s="48"/>
    </row>
    <row r="13" spans="1:20" x14ac:dyDescent="0.25">
      <c r="B13" s="5" t="s">
        <v>111</v>
      </c>
      <c r="C13" s="63"/>
      <c r="D13" s="63"/>
      <c r="S13" s="22"/>
    </row>
    <row r="14" spans="1:20" ht="33.75" customHeight="1" x14ac:dyDescent="0.25">
      <c r="B14" s="605" t="s">
        <v>112</v>
      </c>
      <c r="C14" s="605"/>
      <c r="D14" s="605"/>
      <c r="E14" s="605"/>
      <c r="F14" s="605"/>
      <c r="S14" s="22"/>
    </row>
    <row r="15" spans="1:20" x14ac:dyDescent="0.25">
      <c r="C15" s="63"/>
      <c r="D15" s="63"/>
      <c r="S15" s="22"/>
    </row>
    <row r="16" spans="1:20" ht="50.25" customHeight="1" x14ac:dyDescent="0.25">
      <c r="B16" s="605" t="s">
        <v>115</v>
      </c>
      <c r="C16" s="605"/>
      <c r="D16" s="605"/>
      <c r="E16" s="605"/>
      <c r="F16" s="605"/>
      <c r="S16" s="22"/>
    </row>
    <row r="17" spans="2:20" x14ac:dyDescent="0.25">
      <c r="B17" s="124"/>
      <c r="C17" s="124"/>
      <c r="D17" s="124"/>
      <c r="E17" s="124"/>
      <c r="S17" s="22"/>
    </row>
    <row r="18" spans="2:20" ht="32.25" customHeight="1" x14ac:dyDescent="0.25">
      <c r="B18" s="605" t="s">
        <v>136</v>
      </c>
      <c r="C18" s="605"/>
      <c r="D18" s="605"/>
      <c r="E18" s="605"/>
      <c r="F18" s="605"/>
      <c r="S18" s="22"/>
    </row>
    <row r="19" spans="2:20" ht="15" customHeight="1" x14ac:dyDescent="0.25">
      <c r="B19" s="606" t="s">
        <v>135</v>
      </c>
      <c r="C19" s="605"/>
      <c r="D19" s="605"/>
      <c r="E19" s="605"/>
      <c r="F19" s="605"/>
      <c r="S19" s="22"/>
    </row>
    <row r="20" spans="2:20" ht="15" customHeight="1" x14ac:dyDescent="0.25">
      <c r="B20" s="124"/>
      <c r="C20" s="124"/>
      <c r="D20" s="124"/>
      <c r="E20" s="124"/>
      <c r="S20" s="22"/>
    </row>
    <row r="21" spans="2:20" x14ac:dyDescent="0.25">
      <c r="B21" s="4" t="s">
        <v>98</v>
      </c>
      <c r="C21" s="70" t="s">
        <v>101</v>
      </c>
      <c r="D21" s="70" t="s">
        <v>102</v>
      </c>
      <c r="E21" s="124"/>
      <c r="S21" s="22"/>
    </row>
    <row r="22" spans="2:20" x14ac:dyDescent="0.25">
      <c r="B22" s="125" t="s">
        <v>100</v>
      </c>
      <c r="C22" s="63" t="s">
        <v>103</v>
      </c>
      <c r="D22" s="63" t="s">
        <v>106</v>
      </c>
      <c r="E22" s="124"/>
      <c r="S22" s="22"/>
    </row>
    <row r="23" spans="2:20" ht="15" x14ac:dyDescent="0.25">
      <c r="B23" s="120"/>
      <c r="C23" s="64"/>
      <c r="D23" s="64"/>
      <c r="S23" s="22"/>
    </row>
    <row r="24" spans="2:20" ht="14.4" x14ac:dyDescent="0.3">
      <c r="B24" s="611" t="s">
        <v>163</v>
      </c>
      <c r="C24" s="611"/>
      <c r="D24" s="611"/>
      <c r="E24" s="611"/>
      <c r="F24" s="611"/>
      <c r="G24" s="611"/>
      <c r="H24" s="611"/>
      <c r="S24" s="22"/>
    </row>
    <row r="25" spans="2:20" ht="14.4" x14ac:dyDescent="0.3">
      <c r="B25" s="127" t="s">
        <v>162</v>
      </c>
      <c r="C25" s="63"/>
      <c r="D25" s="63"/>
      <c r="S25" s="22"/>
    </row>
    <row r="26" spans="2:20" ht="14.4" x14ac:dyDescent="0.3">
      <c r="B26" s="121"/>
      <c r="C26" s="65"/>
      <c r="D26" s="65"/>
      <c r="E26" s="7"/>
      <c r="F26" s="7"/>
      <c r="G26" s="7"/>
      <c r="H26" s="7"/>
      <c r="I26" s="7"/>
      <c r="J26" s="7"/>
      <c r="K26" s="7"/>
      <c r="L26" s="7"/>
      <c r="M26" s="7"/>
      <c r="N26" s="7"/>
      <c r="O26" s="7"/>
      <c r="P26" s="7"/>
      <c r="Q26" s="7"/>
      <c r="R26" s="7"/>
      <c r="S26" s="23"/>
    </row>
    <row r="27" spans="2:20" ht="14.4" x14ac:dyDescent="0.3">
      <c r="B27" s="117"/>
      <c r="C27" s="64"/>
      <c r="D27" s="64"/>
      <c r="Q27" s="44" t="s">
        <v>82</v>
      </c>
      <c r="R27" s="37"/>
      <c r="S27" s="107"/>
    </row>
    <row r="28" spans="2:20" ht="15" customHeight="1" x14ac:dyDescent="0.25">
      <c r="B28" s="13" t="s">
        <v>39</v>
      </c>
      <c r="C28" s="126" t="s">
        <v>2</v>
      </c>
      <c r="D28" s="126"/>
      <c r="E28" s="126" t="s">
        <v>34</v>
      </c>
      <c r="F28" s="126" t="s">
        <v>35</v>
      </c>
      <c r="G28" s="126"/>
      <c r="H28" s="126"/>
      <c r="I28" s="126"/>
      <c r="J28" s="126"/>
      <c r="K28" s="126"/>
      <c r="L28" s="126" t="s">
        <v>36</v>
      </c>
      <c r="M28" s="126" t="s">
        <v>37</v>
      </c>
      <c r="N28" s="36"/>
      <c r="O28" s="36"/>
      <c r="P28" s="36"/>
      <c r="Q28" s="41" t="s">
        <v>81</v>
      </c>
      <c r="R28" s="39"/>
      <c r="S28" s="40"/>
      <c r="T28" s="38"/>
    </row>
    <row r="29" spans="2:20" ht="15" customHeight="1" x14ac:dyDescent="0.25">
      <c r="B29" s="45"/>
      <c r="C29" s="96"/>
      <c r="D29" s="96"/>
      <c r="E29" s="96"/>
      <c r="F29" s="96"/>
      <c r="G29" s="96"/>
      <c r="H29" s="96"/>
      <c r="I29" s="96"/>
      <c r="J29" s="96"/>
      <c r="K29" s="96"/>
      <c r="L29" s="96"/>
      <c r="M29" s="96"/>
      <c r="N29" s="35"/>
      <c r="O29" s="35"/>
      <c r="P29" s="35"/>
      <c r="T29" s="38"/>
    </row>
    <row r="30" spans="2:20" ht="15" customHeight="1" x14ac:dyDescent="0.25">
      <c r="B30" s="45"/>
      <c r="C30" s="96"/>
      <c r="D30" s="96"/>
      <c r="E30" s="96"/>
      <c r="F30" s="96"/>
      <c r="G30" s="96"/>
      <c r="H30" s="96"/>
      <c r="I30" s="96"/>
      <c r="J30" s="96"/>
      <c r="K30" s="96"/>
      <c r="L30" s="96"/>
      <c r="M30" s="96"/>
      <c r="N30" s="35"/>
      <c r="O30" s="35"/>
      <c r="P30" s="35"/>
      <c r="Q30" s="44"/>
      <c r="R30" s="37"/>
      <c r="S30" s="37"/>
      <c r="T30" s="38"/>
    </row>
    <row r="31" spans="2:20" x14ac:dyDescent="0.25">
      <c r="B31" s="8"/>
      <c r="C31" s="96"/>
      <c r="D31" s="96"/>
      <c r="E31" s="96"/>
      <c r="R31" s="38"/>
      <c r="S31" s="38"/>
      <c r="T31" s="38"/>
    </row>
    <row r="32" spans="2:20" x14ac:dyDescent="0.25">
      <c r="B32" s="9"/>
      <c r="C32" s="10"/>
      <c r="D32" s="10"/>
      <c r="E32" s="31"/>
      <c r="F32" s="11"/>
      <c r="G32" s="11"/>
      <c r="H32" s="11"/>
      <c r="I32" s="11"/>
      <c r="J32" s="11"/>
      <c r="K32" s="11"/>
      <c r="L32" s="12"/>
      <c r="M32" s="16"/>
      <c r="N32" s="14"/>
      <c r="O32" s="14"/>
      <c r="P32" s="14"/>
    </row>
    <row r="33" spans="2:16" x14ac:dyDescent="0.25">
      <c r="B33" s="9"/>
      <c r="C33" s="10"/>
      <c r="D33" s="10"/>
      <c r="E33" s="31"/>
      <c r="F33" s="11"/>
      <c r="G33" s="11"/>
      <c r="H33" s="11"/>
      <c r="I33" s="11"/>
      <c r="J33" s="11"/>
      <c r="K33" s="11"/>
      <c r="L33" s="12"/>
      <c r="M33" s="16"/>
      <c r="N33" s="14"/>
      <c r="O33" s="14"/>
      <c r="P33" s="14"/>
    </row>
    <row r="34" spans="2:16" x14ac:dyDescent="0.25">
      <c r="B34" s="9"/>
      <c r="C34" s="10"/>
      <c r="D34" s="10"/>
      <c r="E34" s="31"/>
      <c r="F34" s="11"/>
      <c r="G34" s="11"/>
      <c r="H34" s="11"/>
      <c r="I34" s="11"/>
      <c r="J34" s="11"/>
      <c r="K34" s="11"/>
      <c r="L34" s="12"/>
      <c r="M34" s="16"/>
      <c r="N34" s="14"/>
      <c r="O34" s="14"/>
      <c r="P34" s="14"/>
    </row>
    <row r="35" spans="2:16" x14ac:dyDescent="0.25">
      <c r="B35" s="9"/>
      <c r="C35" s="10"/>
      <c r="D35" s="10"/>
      <c r="E35" s="31"/>
      <c r="F35" s="11"/>
      <c r="G35" s="11"/>
      <c r="H35" s="11"/>
      <c r="I35" s="11"/>
      <c r="J35" s="11"/>
      <c r="K35" s="11"/>
      <c r="L35" s="12"/>
      <c r="M35" s="16"/>
      <c r="N35" s="14"/>
      <c r="O35" s="14"/>
      <c r="P35" s="14"/>
    </row>
  </sheetData>
  <mergeCells count="7">
    <mergeCell ref="B19:F19"/>
    <mergeCell ref="B24:H24"/>
    <mergeCell ref="Q1:S1"/>
    <mergeCell ref="Q2:S2"/>
    <mergeCell ref="B14:F14"/>
    <mergeCell ref="B16:F16"/>
    <mergeCell ref="B18:F18"/>
  </mergeCells>
  <hyperlinks>
    <hyperlink ref="B19" r:id="rId1" xr:uid="{00000000-0004-0000-3100-000000000000}"/>
  </hyperlinks>
  <printOptions horizontalCentered="1" gridLines="1"/>
  <pageMargins left="0" right="0" top="0.75" bottom="0.75" header="0.3" footer="0.3"/>
  <pageSetup scale="49" orientation="landscape" horizontalDpi="1200" verticalDpi="12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A1:AE67"/>
  <sheetViews>
    <sheetView showGridLines="0" zoomScale="80" zoomScaleNormal="80" workbookViewId="0">
      <pane xSplit="2" ySplit="6" topLeftCell="H7" activePane="bottomRight" state="frozen"/>
      <selection activeCell="H1" sqref="H1:I1048576"/>
      <selection pane="topRight" activeCell="H1" sqref="H1:I1048576"/>
      <selection pane="bottomLeft" activeCell="H1" sqref="H1:I1048576"/>
      <selection pane="bottomRight" activeCell="V23" sqref="V23"/>
    </sheetView>
  </sheetViews>
  <sheetFormatPr defaultColWidth="9.109375" defaultRowHeight="14.4" x14ac:dyDescent="0.3"/>
  <cols>
    <col min="1" max="1" width="7.88671875" style="135" customWidth="1"/>
    <col min="2" max="2" width="59.5546875" style="135" customWidth="1"/>
    <col min="3" max="3" width="36.33203125" style="135" customWidth="1"/>
    <col min="4" max="4" width="15.33203125" style="135" customWidth="1"/>
    <col min="5" max="5" width="7.6640625" style="135" bestFit="1" customWidth="1"/>
    <col min="6" max="6" width="16.88671875" style="135" bestFit="1" customWidth="1"/>
    <col min="7" max="7" width="21.5546875" style="135" bestFit="1" customWidth="1"/>
    <col min="8" max="8" width="11.109375" style="137" customWidth="1"/>
    <col min="9" max="9" width="13" style="137" customWidth="1"/>
    <col min="10" max="10" width="14.88671875" style="135" customWidth="1"/>
    <col min="11" max="11" width="16.5546875" style="135" customWidth="1"/>
    <col min="12" max="12" width="10.44140625" style="135" customWidth="1"/>
    <col min="13" max="13" width="20.88671875" style="135" customWidth="1"/>
    <col min="14" max="14" width="14" style="135" bestFit="1" customWidth="1"/>
    <col min="15" max="15" width="13.6640625" style="135" customWidth="1"/>
    <col min="16" max="16" width="14.44140625" style="135" customWidth="1"/>
    <col min="17" max="17" width="3.6640625" style="135" customWidth="1"/>
    <col min="18" max="18" width="15.88671875" style="135" customWidth="1"/>
    <col min="19" max="19" width="14.109375" style="135" customWidth="1"/>
    <col min="20" max="20" width="3.6640625" style="135" customWidth="1"/>
    <col min="21" max="21" width="14.109375" style="135" bestFit="1" customWidth="1"/>
    <col min="22" max="22" width="15.33203125" style="135" bestFit="1" customWidth="1"/>
    <col min="23" max="23" width="16" style="135" customWidth="1"/>
    <col min="24" max="24" width="14.33203125" style="135" customWidth="1"/>
    <col min="25" max="25" width="11.109375" style="130" bestFit="1" customWidth="1"/>
    <col min="26" max="26" width="9.109375" style="135"/>
    <col min="27" max="27" width="11.44140625" style="135" bestFit="1" customWidth="1"/>
    <col min="28" max="28" width="9.109375" style="135"/>
    <col min="29" max="29" width="10.44140625" style="135" bestFit="1" customWidth="1"/>
    <col min="30" max="16384" width="9.109375" style="135"/>
  </cols>
  <sheetData>
    <row r="1" spans="1:31" ht="15.75" customHeight="1" x14ac:dyDescent="0.3">
      <c r="A1" s="132" t="s">
        <v>12</v>
      </c>
    </row>
    <row r="2" spans="1:31" ht="15.75" customHeight="1" x14ac:dyDescent="0.3">
      <c r="A2" s="138" t="str">
        <f>'#2521 Ed Venture '!A2</f>
        <v>Federal Grant Allocations/Reimbursements as of: 03/31/2024</v>
      </c>
      <c r="B2" s="199"/>
      <c r="N2" s="140"/>
      <c r="O2" s="140"/>
      <c r="Q2" s="141"/>
    </row>
    <row r="3" spans="1:31" ht="15.75" customHeight="1" x14ac:dyDescent="0.3">
      <c r="A3" s="142" t="s">
        <v>61</v>
      </c>
      <c r="B3" s="132"/>
      <c r="D3" s="132"/>
      <c r="E3" s="132"/>
      <c r="F3" s="132"/>
      <c r="Q3" s="141"/>
      <c r="R3" s="136"/>
      <c r="S3" s="143"/>
    </row>
    <row r="4" spans="1:31" ht="15.75" customHeight="1" x14ac:dyDescent="0.3">
      <c r="A4" s="132" t="s">
        <v>143</v>
      </c>
      <c r="N4" s="250"/>
      <c r="O4" s="250"/>
      <c r="P4" s="250"/>
      <c r="Q4" s="146"/>
      <c r="R4" s="250"/>
      <c r="S4" s="250"/>
      <c r="T4" s="250"/>
      <c r="U4" s="594" t="s">
        <v>263</v>
      </c>
      <c r="V4" s="594"/>
      <c r="W4" s="594"/>
    </row>
    <row r="5" spans="1:31" ht="15" thickBot="1" x14ac:dyDescent="0.35">
      <c r="A5" s="137"/>
      <c r="H5" s="148"/>
      <c r="I5" s="148"/>
      <c r="N5" s="250"/>
      <c r="O5" s="250"/>
      <c r="P5" s="250"/>
      <c r="Q5" s="146"/>
      <c r="R5" s="250"/>
      <c r="S5" s="250"/>
      <c r="T5" s="250"/>
      <c r="U5" s="593"/>
      <c r="V5" s="593"/>
      <c r="W5" s="593"/>
    </row>
    <row r="6" spans="1:31" ht="85.5" customHeight="1"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145"/>
      <c r="R6" s="154" t="s">
        <v>264</v>
      </c>
      <c r="S6" s="155" t="s">
        <v>265</v>
      </c>
      <c r="T6" s="200"/>
      <c r="U6" s="345" t="s">
        <v>223</v>
      </c>
      <c r="V6" s="346" t="s">
        <v>251</v>
      </c>
      <c r="W6" s="347" t="s">
        <v>252</v>
      </c>
      <c r="X6" s="159" t="str">
        <f>'#2521 Ed Venture '!Y6</f>
        <v>Available Budget as of 03/31/2024</v>
      </c>
    </row>
    <row r="7" spans="1:31" ht="15.75" customHeight="1" x14ac:dyDescent="0.3">
      <c r="A7" s="137">
        <v>4201</v>
      </c>
      <c r="B7" s="135" t="s">
        <v>243</v>
      </c>
      <c r="C7" s="371" t="s">
        <v>95</v>
      </c>
      <c r="D7" s="162" t="s">
        <v>273</v>
      </c>
      <c r="E7" s="182" t="s">
        <v>266</v>
      </c>
      <c r="F7" s="182" t="s">
        <v>267</v>
      </c>
      <c r="G7" s="137" t="s">
        <v>7</v>
      </c>
      <c r="H7" s="515">
        <v>2.3E-2</v>
      </c>
      <c r="I7" s="296">
        <v>0.1265</v>
      </c>
      <c r="J7" s="278">
        <v>45473</v>
      </c>
      <c r="K7" s="169">
        <v>45474</v>
      </c>
      <c r="L7" s="169">
        <v>45108</v>
      </c>
      <c r="M7" s="169" t="s">
        <v>268</v>
      </c>
      <c r="N7" s="389">
        <v>8352.75</v>
      </c>
      <c r="O7" s="390"/>
      <c r="P7" s="391">
        <f>N7+O7</f>
        <v>8352.75</v>
      </c>
      <c r="Q7" s="130"/>
      <c r="R7" s="382"/>
      <c r="S7" s="377">
        <f t="shared" ref="S7:S13" si="0">P7-R7</f>
        <v>8352.75</v>
      </c>
      <c r="T7" s="283"/>
      <c r="U7" s="382">
        <v>0</v>
      </c>
      <c r="V7" s="386">
        <v>0</v>
      </c>
      <c r="W7" s="450">
        <f t="shared" ref="W7:W11" si="1">U7+V7</f>
        <v>0</v>
      </c>
      <c r="X7" s="465">
        <f>S7-W7</f>
        <v>8352.75</v>
      </c>
    </row>
    <row r="8" spans="1:31" ht="15.75" customHeight="1" x14ac:dyDescent="0.3">
      <c r="A8" s="137">
        <v>4253</v>
      </c>
      <c r="B8" s="147" t="s">
        <v>114</v>
      </c>
      <c r="C8" s="561" t="s">
        <v>344</v>
      </c>
      <c r="D8" s="137" t="s">
        <v>347</v>
      </c>
      <c r="E8" s="137" t="s">
        <v>345</v>
      </c>
      <c r="F8" s="135" t="s">
        <v>346</v>
      </c>
      <c r="G8" s="135" t="s">
        <v>7</v>
      </c>
      <c r="H8" s="296">
        <v>2.3E-2</v>
      </c>
      <c r="I8" s="296">
        <v>0.1265</v>
      </c>
      <c r="J8" s="278">
        <v>45473</v>
      </c>
      <c r="K8" s="169">
        <v>45474</v>
      </c>
      <c r="L8" s="169">
        <v>45108</v>
      </c>
      <c r="M8" s="137" t="s">
        <v>268</v>
      </c>
      <c r="N8" s="378">
        <v>49302.14</v>
      </c>
      <c r="O8" s="364">
        <v>26885.56</v>
      </c>
      <c r="P8" s="365">
        <f>N8+O8</f>
        <v>76187.7</v>
      </c>
      <c r="Q8" s="527"/>
      <c r="R8" s="363"/>
      <c r="S8" s="369">
        <f>P8-R8</f>
        <v>76187.7</v>
      </c>
      <c r="T8" s="133"/>
      <c r="U8" s="363">
        <v>76187.7</v>
      </c>
      <c r="V8" s="370"/>
      <c r="W8" s="451">
        <f t="shared" si="1"/>
        <v>76187.7</v>
      </c>
      <c r="X8" s="416">
        <f>S8-W8</f>
        <v>0</v>
      </c>
      <c r="Y8" s="556"/>
    </row>
    <row r="9" spans="1:31" ht="15.75" customHeight="1" x14ac:dyDescent="0.3">
      <c r="A9" s="520" t="s">
        <v>292</v>
      </c>
      <c r="B9" s="135" t="s">
        <v>319</v>
      </c>
      <c r="C9" s="371" t="s">
        <v>293</v>
      </c>
      <c r="D9" s="162" t="s">
        <v>294</v>
      </c>
      <c r="E9" s="182" t="s">
        <v>295</v>
      </c>
      <c r="F9" s="182" t="s">
        <v>296</v>
      </c>
      <c r="G9" s="137" t="s">
        <v>7</v>
      </c>
      <c r="H9" s="515">
        <v>2.3E-2</v>
      </c>
      <c r="I9" s="296">
        <v>0.1265</v>
      </c>
      <c r="J9" s="278">
        <v>45199</v>
      </c>
      <c r="K9" s="169">
        <v>45214</v>
      </c>
      <c r="L9" s="169">
        <v>44378</v>
      </c>
      <c r="M9" s="169" t="s">
        <v>180</v>
      </c>
      <c r="N9" s="392">
        <v>6738.32</v>
      </c>
      <c r="O9" s="393"/>
      <c r="P9" s="394">
        <f>N9-O9</f>
        <v>6738.32</v>
      </c>
      <c r="Q9" s="130"/>
      <c r="R9" s="509"/>
      <c r="S9" s="365">
        <f t="shared" si="0"/>
        <v>6738.32</v>
      </c>
      <c r="T9" s="283"/>
      <c r="U9" s="363">
        <v>6738.32</v>
      </c>
      <c r="V9" s="451"/>
      <c r="W9" s="451">
        <f t="shared" si="1"/>
        <v>6738.32</v>
      </c>
      <c r="X9" s="428">
        <f>S9-W9</f>
        <v>0</v>
      </c>
      <c r="Y9" s="556" t="s">
        <v>326</v>
      </c>
    </row>
    <row r="10" spans="1:31" ht="15.75" customHeight="1" x14ac:dyDescent="0.3">
      <c r="A10" s="137">
        <v>4423</v>
      </c>
      <c r="B10" s="135" t="s">
        <v>193</v>
      </c>
      <c r="C10" s="371" t="s">
        <v>232</v>
      </c>
      <c r="D10" s="182" t="s">
        <v>175</v>
      </c>
      <c r="E10" s="137" t="s">
        <v>211</v>
      </c>
      <c r="F10" s="182" t="s">
        <v>184</v>
      </c>
      <c r="G10" s="235" t="s">
        <v>7</v>
      </c>
      <c r="H10" s="515">
        <v>0.05</v>
      </c>
      <c r="I10" s="296">
        <v>0.1265</v>
      </c>
      <c r="J10" s="278">
        <v>45199</v>
      </c>
      <c r="K10" s="169">
        <v>45199</v>
      </c>
      <c r="L10" s="169">
        <v>44201</v>
      </c>
      <c r="M10" s="169" t="s">
        <v>180</v>
      </c>
      <c r="N10" s="392">
        <v>6795.61</v>
      </c>
      <c r="O10" s="393">
        <v>0</v>
      </c>
      <c r="P10" s="394">
        <f>N10+O10</f>
        <v>6795.61</v>
      </c>
      <c r="Q10" s="130"/>
      <c r="R10" s="363">
        <v>0</v>
      </c>
      <c r="S10" s="365">
        <f t="shared" si="0"/>
        <v>6795.61</v>
      </c>
      <c r="T10" s="133"/>
      <c r="U10" s="363">
        <v>0</v>
      </c>
      <c r="V10" s="370">
        <v>0</v>
      </c>
      <c r="W10" s="451">
        <f t="shared" si="1"/>
        <v>0</v>
      </c>
      <c r="X10" s="428">
        <v>0</v>
      </c>
      <c r="Y10" s="556" t="s">
        <v>326</v>
      </c>
    </row>
    <row r="11" spans="1:31" ht="15.75" customHeight="1" x14ac:dyDescent="0.3">
      <c r="A11" s="137">
        <v>4427</v>
      </c>
      <c r="B11" s="135" t="s">
        <v>181</v>
      </c>
      <c r="C11" s="371" t="s">
        <v>232</v>
      </c>
      <c r="D11" s="182" t="s">
        <v>175</v>
      </c>
      <c r="E11" s="137" t="s">
        <v>216</v>
      </c>
      <c r="F11" s="182" t="s">
        <v>182</v>
      </c>
      <c r="G11" s="235" t="s">
        <v>7</v>
      </c>
      <c r="H11" s="546">
        <v>0.05</v>
      </c>
      <c r="I11" s="296">
        <v>0.1265</v>
      </c>
      <c r="J11" s="278">
        <v>45199</v>
      </c>
      <c r="K11" s="169">
        <v>45199</v>
      </c>
      <c r="L11" s="169">
        <v>44201</v>
      </c>
      <c r="M11" s="169" t="s">
        <v>179</v>
      </c>
      <c r="N11" s="392">
        <v>1435.69</v>
      </c>
      <c r="O11" s="393">
        <v>0</v>
      </c>
      <c r="P11" s="394">
        <f>N11+O11</f>
        <v>1435.69</v>
      </c>
      <c r="Q11" s="130"/>
      <c r="R11" s="363">
        <v>0</v>
      </c>
      <c r="S11" s="365">
        <f t="shared" si="0"/>
        <v>1435.69</v>
      </c>
      <c r="T11" s="133"/>
      <c r="U11" s="363">
        <v>0</v>
      </c>
      <c r="V11" s="370">
        <v>0</v>
      </c>
      <c r="W11" s="451">
        <f t="shared" si="1"/>
        <v>0</v>
      </c>
      <c r="X11" s="428">
        <v>0</v>
      </c>
      <c r="Y11" s="556" t="s">
        <v>326</v>
      </c>
    </row>
    <row r="12" spans="1:31" ht="15.75" customHeight="1" x14ac:dyDescent="0.3">
      <c r="A12" s="137">
        <v>4452</v>
      </c>
      <c r="B12" s="135" t="s">
        <v>297</v>
      </c>
      <c r="C12" s="371" t="s">
        <v>185</v>
      </c>
      <c r="D12" s="182" t="s">
        <v>186</v>
      </c>
      <c r="E12" s="137" t="s">
        <v>275</v>
      </c>
      <c r="F12" s="182" t="s">
        <v>276</v>
      </c>
      <c r="G12" s="235" t="s">
        <v>7</v>
      </c>
      <c r="H12" s="515">
        <v>0.05</v>
      </c>
      <c r="I12" s="296">
        <v>0.1265</v>
      </c>
      <c r="J12" s="278">
        <v>45565</v>
      </c>
      <c r="K12" s="169">
        <v>45565</v>
      </c>
      <c r="L12" s="169">
        <v>44279</v>
      </c>
      <c r="M12" s="169" t="s">
        <v>188</v>
      </c>
      <c r="N12" s="392">
        <v>12295.93</v>
      </c>
      <c r="O12" s="393">
        <v>1.93</v>
      </c>
      <c r="P12" s="394">
        <f>N12+O12</f>
        <v>12297.86</v>
      </c>
      <c r="Q12" s="130"/>
      <c r="R12" s="363"/>
      <c r="S12" s="365">
        <f t="shared" si="0"/>
        <v>12297.86</v>
      </c>
      <c r="T12" s="133"/>
      <c r="U12" s="363"/>
      <c r="V12" s="370"/>
      <c r="W12" s="451"/>
      <c r="X12" s="428">
        <f t="shared" ref="X12:X13" si="2">S12-W12</f>
        <v>12297.86</v>
      </c>
    </row>
    <row r="13" spans="1:31" ht="15.75" customHeight="1" x14ac:dyDescent="0.3">
      <c r="A13" s="137">
        <v>4459</v>
      </c>
      <c r="B13" s="135" t="s">
        <v>212</v>
      </c>
      <c r="C13" s="371" t="s">
        <v>185</v>
      </c>
      <c r="D13" s="182" t="s">
        <v>186</v>
      </c>
      <c r="E13" s="137" t="s">
        <v>213</v>
      </c>
      <c r="F13" s="182" t="s">
        <v>187</v>
      </c>
      <c r="G13" s="235" t="s">
        <v>7</v>
      </c>
      <c r="H13" s="515">
        <v>0.05</v>
      </c>
      <c r="I13" s="296">
        <v>0.1265</v>
      </c>
      <c r="J13" s="278">
        <v>45565</v>
      </c>
      <c r="K13" s="169">
        <v>45565</v>
      </c>
      <c r="L13" s="169">
        <v>44279</v>
      </c>
      <c r="M13" s="169" t="s">
        <v>188</v>
      </c>
      <c r="N13" s="392">
        <v>49183.71</v>
      </c>
      <c r="O13" s="393">
        <v>7.71</v>
      </c>
      <c r="P13" s="394">
        <f>N13+O13</f>
        <v>49191.42</v>
      </c>
      <c r="Q13" s="130"/>
      <c r="R13" s="363"/>
      <c r="S13" s="365">
        <f t="shared" si="0"/>
        <v>49191.42</v>
      </c>
      <c r="T13" s="133"/>
      <c r="U13" s="363"/>
      <c r="V13" s="370"/>
      <c r="W13" s="451"/>
      <c r="X13" s="428">
        <f t="shared" si="2"/>
        <v>49191.42</v>
      </c>
    </row>
    <row r="14" spans="1:31" ht="15.75" customHeight="1" thickBot="1" x14ac:dyDescent="0.35">
      <c r="B14" s="141"/>
      <c r="C14" s="182"/>
      <c r="D14" s="182"/>
      <c r="E14" s="182"/>
      <c r="H14" s="296"/>
      <c r="I14" s="296"/>
      <c r="M14" s="224" t="s">
        <v>38</v>
      </c>
      <c r="N14" s="368">
        <f t="shared" ref="N14:O14" si="3">SUM(N7:N13)</f>
        <v>134104.15</v>
      </c>
      <c r="O14" s="368">
        <f t="shared" si="3"/>
        <v>26895.200000000001</v>
      </c>
      <c r="P14" s="368">
        <f>SUM(P7:P13)</f>
        <v>160999.34999999998</v>
      </c>
      <c r="Q14" s="130"/>
      <c r="R14" s="366">
        <f>SUM(R7:R13)</f>
        <v>0</v>
      </c>
      <c r="S14" s="366">
        <f>SUM(S7:S13)</f>
        <v>160999.34999999998</v>
      </c>
      <c r="T14" s="130"/>
      <c r="U14" s="366">
        <f>SUM(U7:U13)</f>
        <v>82926.01999999999</v>
      </c>
      <c r="V14" s="366">
        <f t="shared" ref="V14:X14" si="4">SUM(V7:V13)</f>
        <v>0</v>
      </c>
      <c r="W14" s="612">
        <f t="shared" si="4"/>
        <v>82926.01999999999</v>
      </c>
      <c r="X14" s="612">
        <f t="shared" si="4"/>
        <v>69842.03</v>
      </c>
      <c r="AE14" s="174"/>
    </row>
    <row r="15" spans="1:31" ht="15.75" customHeight="1" thickTop="1" x14ac:dyDescent="0.3">
      <c r="C15" s="182"/>
      <c r="D15" s="182"/>
      <c r="E15" s="182"/>
      <c r="H15" s="296"/>
      <c r="I15" s="296"/>
      <c r="M15" s="224"/>
      <c r="T15" s="141"/>
      <c r="U15" s="141"/>
    </row>
    <row r="16" spans="1:31" ht="15.75" customHeight="1" x14ac:dyDescent="0.3">
      <c r="B16" s="132" t="s">
        <v>111</v>
      </c>
      <c r="C16" s="182"/>
      <c r="D16" s="182"/>
      <c r="E16" s="182"/>
      <c r="M16" s="224"/>
      <c r="N16" s="171"/>
      <c r="O16" s="171"/>
      <c r="P16" s="171"/>
      <c r="R16" s="171"/>
      <c r="S16" s="171"/>
      <c r="T16" s="170"/>
      <c r="U16" s="141"/>
      <c r="V16" s="141"/>
    </row>
    <row r="17" spans="2:22" ht="15.75" customHeight="1" x14ac:dyDescent="0.3">
      <c r="B17" s="596" t="s">
        <v>253</v>
      </c>
      <c r="C17" s="596"/>
      <c r="D17" s="596"/>
      <c r="E17" s="596"/>
      <c r="F17" s="596"/>
      <c r="G17" s="596"/>
      <c r="H17" s="177"/>
      <c r="I17" s="177"/>
      <c r="J17" s="176"/>
      <c r="M17" s="224"/>
      <c r="N17" s="171"/>
      <c r="O17" s="171"/>
      <c r="P17" s="171"/>
      <c r="R17" s="171"/>
      <c r="S17" s="171"/>
      <c r="T17" s="170"/>
      <c r="U17" s="141"/>
      <c r="V17" s="141"/>
    </row>
    <row r="18" spans="2:22" ht="15.75" customHeight="1" x14ac:dyDescent="0.3">
      <c r="C18" s="182"/>
      <c r="D18" s="182"/>
      <c r="E18" s="182"/>
      <c r="M18" s="224"/>
      <c r="N18" s="171"/>
      <c r="O18" s="171"/>
      <c r="P18" s="171"/>
      <c r="R18" s="171"/>
      <c r="S18" s="171"/>
      <c r="T18" s="170"/>
      <c r="U18" s="141"/>
      <c r="V18" s="141"/>
    </row>
    <row r="19" spans="2:22" ht="15.75" customHeight="1" x14ac:dyDescent="0.3">
      <c r="B19" s="596" t="s">
        <v>115</v>
      </c>
      <c r="C19" s="596"/>
      <c r="D19" s="596"/>
      <c r="E19" s="596"/>
      <c r="F19" s="596"/>
      <c r="G19" s="596"/>
      <c r="H19" s="177"/>
      <c r="I19" s="177"/>
      <c r="J19" s="176"/>
      <c r="M19" s="224"/>
      <c r="N19" s="171"/>
      <c r="O19" s="171"/>
      <c r="P19" s="171"/>
      <c r="R19" s="171"/>
      <c r="S19" s="171"/>
      <c r="T19" s="170"/>
      <c r="U19" s="141"/>
      <c r="V19" s="141"/>
    </row>
    <row r="20" spans="2:22" ht="15.75" customHeight="1" x14ac:dyDescent="0.3">
      <c r="B20" s="176"/>
      <c r="C20" s="176"/>
      <c r="D20" s="176"/>
      <c r="E20" s="176"/>
      <c r="F20" s="176"/>
      <c r="G20" s="176"/>
      <c r="H20" s="177"/>
      <c r="I20" s="177"/>
      <c r="J20" s="176"/>
      <c r="M20" s="224"/>
      <c r="N20" s="171"/>
      <c r="O20" s="171"/>
      <c r="P20" s="171"/>
      <c r="R20" s="171"/>
      <c r="S20" s="171"/>
      <c r="T20" s="170"/>
      <c r="U20" s="141"/>
      <c r="V20" s="141"/>
    </row>
    <row r="21" spans="2:22" ht="15.75" customHeight="1" x14ac:dyDescent="0.3">
      <c r="B21" s="596" t="s">
        <v>136</v>
      </c>
      <c r="C21" s="596"/>
      <c r="D21" s="596"/>
      <c r="E21" s="596"/>
      <c r="F21" s="596"/>
      <c r="G21" s="596"/>
      <c r="H21" s="177"/>
      <c r="I21" s="177"/>
      <c r="J21" s="176"/>
      <c r="M21" s="224"/>
      <c r="N21" s="171"/>
      <c r="O21" s="171"/>
      <c r="P21" s="171"/>
      <c r="R21" s="171"/>
      <c r="S21" s="171"/>
      <c r="T21" s="170"/>
      <c r="U21" s="141"/>
      <c r="V21" s="141"/>
    </row>
    <row r="22" spans="2:22" ht="15.75" customHeight="1" x14ac:dyDescent="0.3">
      <c r="B22" s="609" t="s">
        <v>135</v>
      </c>
      <c r="C22" s="596"/>
      <c r="D22" s="596"/>
      <c r="E22" s="596"/>
      <c r="F22" s="596"/>
      <c r="G22" s="596"/>
      <c r="H22" s="177"/>
      <c r="I22" s="177"/>
      <c r="J22" s="176"/>
      <c r="M22" s="224"/>
      <c r="N22" s="171"/>
      <c r="O22" s="171"/>
      <c r="P22" s="171"/>
      <c r="R22" s="171"/>
      <c r="S22" s="171"/>
      <c r="T22" s="170"/>
      <c r="U22" s="141"/>
      <c r="V22" s="141"/>
    </row>
    <row r="23" spans="2:22" ht="15.75" customHeight="1" x14ac:dyDescent="0.3">
      <c r="B23" s="176"/>
      <c r="C23" s="176"/>
      <c r="D23" s="176"/>
      <c r="E23" s="176"/>
      <c r="F23" s="176"/>
      <c r="G23" s="176"/>
      <c r="H23" s="177"/>
      <c r="I23" s="177"/>
      <c r="J23" s="176"/>
      <c r="M23" s="224"/>
      <c r="N23" s="171"/>
      <c r="O23" s="171"/>
      <c r="P23" s="171"/>
      <c r="R23" s="171"/>
      <c r="S23" s="171"/>
      <c r="T23" s="170"/>
      <c r="U23" s="141"/>
      <c r="V23" s="141"/>
    </row>
    <row r="24" spans="2:22" ht="15.75" customHeight="1" x14ac:dyDescent="0.3">
      <c r="B24" s="131" t="s">
        <v>98</v>
      </c>
      <c r="C24" s="180" t="s">
        <v>101</v>
      </c>
      <c r="D24" s="180" t="s">
        <v>102</v>
      </c>
      <c r="E24" s="180"/>
      <c r="F24" s="176"/>
      <c r="G24" s="176"/>
      <c r="H24" s="177"/>
      <c r="I24" s="177"/>
      <c r="J24" s="176"/>
      <c r="M24" s="224"/>
      <c r="N24" s="171"/>
      <c r="O24" s="171"/>
      <c r="P24" s="171"/>
      <c r="R24" s="171"/>
      <c r="S24" s="171"/>
      <c r="T24" s="170"/>
      <c r="U24" s="141"/>
      <c r="V24" s="141"/>
    </row>
    <row r="25" spans="2:22" ht="15.75" customHeight="1" x14ac:dyDescent="0.3">
      <c r="B25" s="135" t="s">
        <v>99</v>
      </c>
      <c r="C25" s="182" t="s">
        <v>207</v>
      </c>
      <c r="D25" s="182" t="s">
        <v>105</v>
      </c>
      <c r="E25" s="182"/>
      <c r="F25" s="176"/>
      <c r="G25" s="176"/>
      <c r="H25" s="177"/>
      <c r="I25" s="177"/>
      <c r="J25" s="176"/>
      <c r="M25" s="224"/>
      <c r="N25" s="171"/>
      <c r="O25" s="171"/>
      <c r="P25" s="171"/>
      <c r="R25" s="171"/>
      <c r="S25" s="171"/>
      <c r="T25" s="170"/>
      <c r="U25" s="141"/>
      <c r="V25" s="141"/>
    </row>
    <row r="26" spans="2:22" ht="15.75" customHeight="1" x14ac:dyDescent="0.3">
      <c r="B26" s="135" t="s">
        <v>100</v>
      </c>
      <c r="C26" s="182" t="s">
        <v>177</v>
      </c>
      <c r="D26" s="182" t="s">
        <v>208</v>
      </c>
      <c r="E26" s="182"/>
      <c r="M26" s="224"/>
      <c r="N26" s="171"/>
      <c r="O26" s="171"/>
      <c r="P26" s="171"/>
      <c r="R26" s="171"/>
      <c r="S26" s="171"/>
      <c r="T26" s="170"/>
      <c r="U26" s="141"/>
      <c r="V26" s="141"/>
    </row>
    <row r="27" spans="2:22" ht="15.75" customHeight="1" x14ac:dyDescent="0.3">
      <c r="B27" s="135" t="s">
        <v>237</v>
      </c>
      <c r="C27" s="182" t="s">
        <v>205</v>
      </c>
      <c r="D27" s="182" t="s">
        <v>206</v>
      </c>
      <c r="E27" s="182"/>
      <c r="M27" s="224"/>
      <c r="N27" s="171"/>
      <c r="O27" s="171"/>
      <c r="P27" s="171"/>
      <c r="R27" s="171"/>
      <c r="S27" s="171"/>
      <c r="T27" s="170"/>
      <c r="U27" s="141"/>
      <c r="V27" s="141"/>
    </row>
    <row r="28" spans="2:22" ht="15.75" customHeight="1" x14ac:dyDescent="0.3">
      <c r="B28" s="135" t="s">
        <v>236</v>
      </c>
      <c r="C28" s="182" t="s">
        <v>205</v>
      </c>
      <c r="D28" s="182" t="s">
        <v>206</v>
      </c>
      <c r="E28" s="182"/>
      <c r="M28" s="224"/>
      <c r="N28" s="171"/>
      <c r="O28" s="171"/>
      <c r="P28" s="171"/>
      <c r="R28" s="171"/>
      <c r="S28" s="171"/>
      <c r="T28" s="170"/>
      <c r="U28" s="141"/>
      <c r="V28" s="141"/>
    </row>
    <row r="29" spans="2:22" ht="15.75" customHeight="1" x14ac:dyDescent="0.3">
      <c r="E29" s="182"/>
      <c r="M29" s="224"/>
      <c r="N29" s="171"/>
      <c r="O29" s="171"/>
      <c r="P29" s="171"/>
      <c r="R29" s="171"/>
      <c r="S29" s="171"/>
      <c r="T29" s="170"/>
      <c r="U29" s="141"/>
      <c r="V29" s="141"/>
    </row>
    <row r="30" spans="2:22" ht="15.75" customHeight="1" x14ac:dyDescent="0.3">
      <c r="C30" s="182"/>
      <c r="D30" s="182"/>
      <c r="E30" s="182"/>
      <c r="M30" s="224"/>
      <c r="N30" s="171"/>
      <c r="O30" s="171"/>
      <c r="P30" s="171"/>
      <c r="R30" s="171"/>
      <c r="S30" s="171"/>
      <c r="T30" s="170"/>
      <c r="U30" s="141"/>
      <c r="V30" s="141"/>
    </row>
    <row r="31" spans="2:22" ht="15.75" customHeight="1" x14ac:dyDescent="0.3">
      <c r="B31" s="592" t="s">
        <v>269</v>
      </c>
      <c r="C31" s="592"/>
      <c r="D31" s="592"/>
      <c r="E31" s="592"/>
      <c r="F31" s="592"/>
      <c r="G31" s="592"/>
      <c r="H31" s="592"/>
      <c r="I31" s="592"/>
      <c r="M31" s="224"/>
      <c r="N31" s="171"/>
      <c r="O31" s="171"/>
      <c r="P31" s="171"/>
      <c r="R31" s="171"/>
      <c r="S31" s="171"/>
      <c r="T31" s="170"/>
      <c r="U31" s="141"/>
      <c r="V31" s="141"/>
    </row>
    <row r="32" spans="2:22" ht="15.75" customHeight="1" x14ac:dyDescent="0.3">
      <c r="B32" s="128" t="s">
        <v>270</v>
      </c>
      <c r="C32" s="182"/>
      <c r="D32" s="182"/>
      <c r="E32" s="182"/>
      <c r="M32" s="224"/>
      <c r="N32" s="171"/>
      <c r="O32" s="171"/>
      <c r="P32" s="171"/>
      <c r="R32" s="171"/>
      <c r="S32" s="171"/>
      <c r="T32" s="170"/>
      <c r="U32" s="141"/>
      <c r="V32" s="141"/>
    </row>
    <row r="33" spans="2:22" ht="15.75" customHeight="1" x14ac:dyDescent="0.3">
      <c r="B33" s="192"/>
      <c r="C33" s="192"/>
      <c r="D33" s="192"/>
      <c r="E33" s="192"/>
      <c r="F33" s="192"/>
      <c r="G33" s="192"/>
      <c r="H33" s="216"/>
      <c r="I33" s="216"/>
      <c r="J33" s="192"/>
      <c r="K33" s="192"/>
      <c r="L33" s="192"/>
      <c r="M33" s="192"/>
      <c r="N33" s="192"/>
      <c r="O33" s="141"/>
      <c r="P33" s="141"/>
      <c r="Q33" s="141"/>
      <c r="R33" s="141"/>
      <c r="S33" s="141"/>
      <c r="T33" s="141"/>
      <c r="U33" s="141"/>
      <c r="V33" s="141"/>
    </row>
    <row r="34" spans="2:22" ht="15.75" customHeight="1" x14ac:dyDescent="0.3">
      <c r="O34" s="184"/>
      <c r="P34" s="184"/>
      <c r="Q34" s="184"/>
      <c r="R34" s="297" t="s">
        <v>256</v>
      </c>
      <c r="S34" s="187"/>
      <c r="T34" s="298"/>
    </row>
    <row r="35" spans="2:22" ht="15.75" customHeight="1" x14ac:dyDescent="0.3">
      <c r="B35" s="188" t="s">
        <v>255</v>
      </c>
      <c r="C35" s="190" t="s">
        <v>2</v>
      </c>
      <c r="D35" s="190"/>
      <c r="E35" s="190"/>
      <c r="F35" s="190" t="s">
        <v>34</v>
      </c>
      <c r="G35" s="190" t="s">
        <v>35</v>
      </c>
      <c r="H35" s="190"/>
      <c r="I35" s="190"/>
      <c r="J35" s="190"/>
      <c r="K35" s="190"/>
      <c r="L35" s="190"/>
      <c r="M35" s="190" t="s">
        <v>36</v>
      </c>
      <c r="N35" s="190" t="s">
        <v>37</v>
      </c>
      <c r="O35" s="191"/>
      <c r="P35" s="191"/>
      <c r="Q35" s="191"/>
      <c r="R35" s="192" t="s">
        <v>81</v>
      </c>
      <c r="S35" s="193"/>
      <c r="T35" s="299"/>
    </row>
    <row r="36" spans="2:22" ht="15.75" customHeight="1" x14ac:dyDescent="0.3">
      <c r="B36" s="194"/>
      <c r="C36" s="146"/>
      <c r="D36" s="146"/>
      <c r="E36" s="146"/>
      <c r="F36" s="146"/>
      <c r="G36" s="146"/>
      <c r="H36" s="200"/>
      <c r="I36" s="200"/>
      <c r="J36" s="146"/>
      <c r="K36" s="146"/>
      <c r="L36" s="146"/>
      <c r="M36" s="146"/>
      <c r="N36" s="146"/>
      <c r="O36" s="136"/>
      <c r="P36" s="136"/>
      <c r="Q36" s="136"/>
      <c r="R36" s="300"/>
      <c r="S36" s="301"/>
      <c r="T36" s="301"/>
    </row>
    <row r="37" spans="2:22" ht="15.75" customHeight="1" x14ac:dyDescent="0.3">
      <c r="B37" s="194"/>
      <c r="C37" s="146"/>
      <c r="D37" s="146"/>
      <c r="E37" s="146"/>
      <c r="F37" s="146"/>
      <c r="G37" s="146"/>
      <c r="H37" s="200"/>
      <c r="I37" s="200"/>
      <c r="J37" s="146"/>
      <c r="K37" s="146"/>
      <c r="L37" s="146"/>
      <c r="M37" s="146"/>
      <c r="N37" s="146"/>
      <c r="O37" s="136"/>
      <c r="P37" s="136"/>
      <c r="Q37" s="136"/>
      <c r="S37" s="301"/>
      <c r="T37" s="301"/>
    </row>
    <row r="38" spans="2:22" ht="15.75" customHeight="1" x14ac:dyDescent="0.3">
      <c r="B38" s="210"/>
      <c r="C38" s="211"/>
      <c r="D38" s="211"/>
      <c r="E38" s="211"/>
      <c r="F38" s="212"/>
      <c r="G38" s="213"/>
      <c r="H38" s="213"/>
      <c r="I38" s="213"/>
      <c r="J38" s="213"/>
      <c r="K38" s="213"/>
      <c r="L38" s="213"/>
      <c r="M38" s="163"/>
      <c r="N38" s="214"/>
      <c r="O38" s="215"/>
      <c r="P38" s="215"/>
      <c r="Q38" s="215"/>
    </row>
    <row r="39" spans="2:22" ht="15.75" customHeight="1" x14ac:dyDescent="0.3">
      <c r="B39" s="235"/>
      <c r="C39" s="230"/>
      <c r="D39" s="230"/>
      <c r="E39" s="230"/>
      <c r="F39" s="212"/>
      <c r="G39" s="236"/>
      <c r="H39" s="213"/>
      <c r="I39" s="213"/>
      <c r="J39" s="236"/>
      <c r="K39" s="236"/>
      <c r="L39" s="236"/>
      <c r="M39" s="238"/>
      <c r="N39" s="241"/>
      <c r="O39" s="141"/>
      <c r="P39" s="141"/>
      <c r="Q39" s="141"/>
    </row>
    <row r="40" spans="2:22" ht="15.75" customHeight="1" x14ac:dyDescent="0.3">
      <c r="B40" s="235"/>
      <c r="C40" s="230"/>
      <c r="D40" s="230"/>
      <c r="E40" s="230"/>
      <c r="F40" s="212"/>
      <c r="G40" s="236"/>
      <c r="H40" s="213"/>
      <c r="I40" s="213"/>
      <c r="J40" s="236"/>
      <c r="K40" s="236"/>
      <c r="L40" s="236"/>
      <c r="M40" s="238"/>
      <c r="N40" s="241"/>
      <c r="O40" s="141"/>
      <c r="P40" s="141"/>
      <c r="Q40" s="141"/>
    </row>
    <row r="41" spans="2:22" ht="15.75" customHeight="1" x14ac:dyDescent="0.3">
      <c r="B41" s="235"/>
      <c r="C41" s="230"/>
      <c r="D41" s="230"/>
      <c r="E41" s="230"/>
      <c r="F41" s="212"/>
      <c r="G41" s="236"/>
      <c r="H41" s="213"/>
      <c r="I41" s="213"/>
      <c r="J41" s="236"/>
      <c r="K41" s="236"/>
      <c r="L41" s="236"/>
      <c r="M41" s="238"/>
      <c r="N41" s="241"/>
      <c r="O41" s="141"/>
      <c r="P41" s="141"/>
      <c r="Q41" s="141"/>
    </row>
    <row r="42" spans="2:22" ht="15.75" customHeight="1" x14ac:dyDescent="0.3">
      <c r="B42" s="235"/>
      <c r="C42" s="230"/>
      <c r="D42" s="230"/>
      <c r="E42" s="230"/>
      <c r="F42" s="212"/>
      <c r="G42" s="236"/>
      <c r="H42" s="213"/>
      <c r="I42" s="213"/>
      <c r="J42" s="236"/>
      <c r="K42" s="236"/>
      <c r="L42" s="236"/>
      <c r="M42" s="238"/>
      <c r="N42" s="241"/>
      <c r="O42" s="141"/>
      <c r="P42" s="141"/>
      <c r="Q42" s="141"/>
    </row>
    <row r="43" spans="2:22" ht="15.75" customHeight="1" x14ac:dyDescent="0.3">
      <c r="B43" s="235"/>
      <c r="C43" s="230"/>
      <c r="D43" s="230"/>
      <c r="E43" s="230"/>
      <c r="F43" s="212"/>
      <c r="G43" s="236"/>
      <c r="H43" s="213"/>
      <c r="I43" s="213"/>
      <c r="J43" s="236"/>
      <c r="K43" s="236"/>
      <c r="L43" s="236"/>
      <c r="M43" s="238"/>
      <c r="N43" s="241"/>
      <c r="O43" s="141"/>
      <c r="P43" s="141"/>
      <c r="Q43" s="141"/>
    </row>
    <row r="44" spans="2:22" ht="15.75" customHeight="1" x14ac:dyDescent="0.3">
      <c r="B44" s="235"/>
      <c r="C44" s="230"/>
      <c r="D44" s="230"/>
      <c r="E44" s="230"/>
      <c r="F44" s="212"/>
      <c r="G44" s="236"/>
      <c r="H44" s="213"/>
      <c r="I44" s="213"/>
      <c r="J44" s="236"/>
      <c r="K44" s="236"/>
      <c r="L44" s="236"/>
      <c r="M44" s="238"/>
      <c r="N44" s="241"/>
      <c r="O44" s="141"/>
      <c r="P44" s="141"/>
      <c r="Q44" s="141"/>
    </row>
    <row r="45" spans="2:22" ht="15.75" customHeight="1" x14ac:dyDescent="0.3">
      <c r="C45" s="230"/>
      <c r="D45" s="230"/>
      <c r="E45" s="230"/>
      <c r="F45" s="212"/>
      <c r="G45" s="231"/>
      <c r="H45" s="213"/>
      <c r="I45" s="213"/>
      <c r="J45" s="231"/>
      <c r="K45" s="231"/>
      <c r="L45" s="231"/>
      <c r="M45" s="232"/>
      <c r="N45" s="209"/>
      <c r="O45" s="141"/>
    </row>
    <row r="46" spans="2:22" ht="15.75" customHeight="1" x14ac:dyDescent="0.3">
      <c r="C46" s="230"/>
      <c r="D46" s="230"/>
      <c r="E46" s="230"/>
      <c r="F46" s="212"/>
      <c r="G46" s="231"/>
      <c r="H46" s="213"/>
      <c r="I46" s="213"/>
      <c r="J46" s="231"/>
      <c r="K46" s="231"/>
      <c r="L46" s="231"/>
      <c r="M46" s="232"/>
      <c r="N46" s="209"/>
      <c r="O46" s="141"/>
    </row>
    <row r="47" spans="2:22" ht="15.75" customHeight="1" x14ac:dyDescent="0.3">
      <c r="C47" s="230"/>
      <c r="D47" s="230"/>
      <c r="E47" s="230"/>
      <c r="F47" s="212"/>
      <c r="G47" s="231"/>
      <c r="H47" s="213"/>
      <c r="I47" s="213"/>
      <c r="J47" s="231"/>
      <c r="K47" s="231"/>
      <c r="L47" s="231"/>
      <c r="M47" s="232"/>
      <c r="N47" s="209"/>
      <c r="O47" s="141"/>
    </row>
    <row r="48" spans="2:22" ht="15.75" customHeight="1" x14ac:dyDescent="0.3">
      <c r="C48" s="230"/>
      <c r="D48" s="230"/>
      <c r="E48" s="230"/>
      <c r="F48" s="212"/>
      <c r="G48" s="231"/>
      <c r="H48" s="213"/>
      <c r="I48" s="213"/>
      <c r="J48" s="231"/>
      <c r="K48" s="231"/>
      <c r="L48" s="231"/>
      <c r="M48" s="232"/>
      <c r="N48" s="209"/>
      <c r="O48" s="141"/>
    </row>
    <row r="49" spans="3:23" ht="15.75" customHeight="1" x14ac:dyDescent="0.3">
      <c r="C49" s="230"/>
      <c r="D49" s="230"/>
      <c r="E49" s="230"/>
      <c r="F49" s="212"/>
      <c r="G49" s="231"/>
      <c r="H49" s="213"/>
      <c r="I49" s="213"/>
      <c r="J49" s="231"/>
      <c r="K49" s="231"/>
      <c r="L49" s="231"/>
      <c r="M49" s="232"/>
      <c r="N49" s="209"/>
      <c r="O49" s="141"/>
    </row>
    <row r="50" spans="3:23" ht="15.75" customHeight="1" x14ac:dyDescent="0.3">
      <c r="C50" s="230"/>
      <c r="D50" s="230"/>
      <c r="E50" s="230"/>
      <c r="F50" s="212"/>
      <c r="G50" s="231"/>
      <c r="H50" s="213"/>
      <c r="I50" s="213"/>
      <c r="J50" s="231"/>
      <c r="K50" s="231"/>
      <c r="L50" s="231"/>
      <c r="M50" s="232"/>
      <c r="N50" s="209"/>
      <c r="O50" s="147"/>
      <c r="P50" s="144"/>
      <c r="Q50" s="144"/>
      <c r="R50" s="144"/>
      <c r="S50" s="144"/>
      <c r="T50" s="144"/>
      <c r="U50" s="144"/>
    </row>
    <row r="51" spans="3:23" ht="15.75" customHeight="1" x14ac:dyDescent="0.3">
      <c r="O51" s="144"/>
      <c r="P51" s="323"/>
      <c r="Q51" s="144"/>
      <c r="R51" s="144"/>
      <c r="S51" s="144"/>
      <c r="T51" s="323"/>
      <c r="U51" s="144"/>
    </row>
    <row r="52" spans="3:23" ht="15.75" customHeight="1" x14ac:dyDescent="0.3">
      <c r="F52" s="172"/>
      <c r="G52" s="240"/>
      <c r="H52" s="239"/>
      <c r="I52" s="239"/>
      <c r="J52" s="240"/>
      <c r="K52" s="240"/>
      <c r="L52" s="240"/>
      <c r="O52" s="144"/>
      <c r="P52" s="144"/>
      <c r="Q52" s="144"/>
      <c r="R52" s="144"/>
      <c r="S52" s="144"/>
      <c r="T52" s="144"/>
      <c r="U52" s="144"/>
      <c r="V52" s="144" t="s">
        <v>230</v>
      </c>
      <c r="W52" s="171">
        <f>W14</f>
        <v>82926.01999999999</v>
      </c>
    </row>
    <row r="53" spans="3:23" ht="15.75" customHeight="1" x14ac:dyDescent="0.3"/>
    <row r="54" spans="3:23" ht="15.75" customHeight="1" x14ac:dyDescent="0.3"/>
    <row r="55" spans="3:23" ht="15.75" customHeight="1" x14ac:dyDescent="0.3"/>
    <row r="56" spans="3:23" ht="15.75" customHeight="1" x14ac:dyDescent="0.3"/>
    <row r="57" spans="3:23" ht="15.75" customHeight="1" x14ac:dyDescent="0.3"/>
    <row r="58" spans="3:23" ht="15.75" customHeight="1" x14ac:dyDescent="0.3">
      <c r="W58" s="171"/>
    </row>
    <row r="59" spans="3:23" ht="15.75" customHeight="1" x14ac:dyDescent="0.3"/>
    <row r="60" spans="3:23" ht="15.75" customHeight="1" x14ac:dyDescent="0.3"/>
    <row r="61" spans="3:23" ht="15.75" customHeight="1" x14ac:dyDescent="0.3"/>
    <row r="62" spans="3:23" ht="15.75" customHeight="1" x14ac:dyDescent="0.3"/>
    <row r="63" spans="3:23" ht="15.75" customHeight="1" x14ac:dyDescent="0.3"/>
    <row r="64" spans="3:23" ht="15.75" customHeight="1" x14ac:dyDescent="0.3"/>
    <row r="65" ht="15.75" customHeight="1" x14ac:dyDescent="0.3"/>
    <row r="66" ht="15.75" customHeight="1" x14ac:dyDescent="0.3"/>
    <row r="67" ht="15.75" customHeight="1" x14ac:dyDescent="0.3"/>
  </sheetData>
  <mergeCells count="7">
    <mergeCell ref="B31:I31"/>
    <mergeCell ref="B22:G22"/>
    <mergeCell ref="U5:W5"/>
    <mergeCell ref="U4:W4"/>
    <mergeCell ref="B19:G19"/>
    <mergeCell ref="B17:G17"/>
    <mergeCell ref="B21:G21"/>
  </mergeCells>
  <conditionalFormatting sqref="A7:C7 E7:P7 R7:S7 U7:X7 A10:P13 R9:S13 E9:P9 A9:C9 U9:X13">
    <cfRule type="expression" dxfId="225" priority="4">
      <formula>MOD(ROW(),2)=0</formula>
    </cfRule>
  </conditionalFormatting>
  <conditionalFormatting sqref="D7 D9">
    <cfRule type="expression" dxfId="224" priority="3">
      <formula>MOD(ROW(),2)=0</formula>
    </cfRule>
  </conditionalFormatting>
  <conditionalFormatting sqref="A8:I8 R8:S8 U8:X8 K8:P8">
    <cfRule type="expression" dxfId="223" priority="2">
      <formula>MOD(ROW(),2)=0</formula>
    </cfRule>
  </conditionalFormatting>
  <conditionalFormatting sqref="J8">
    <cfRule type="expression" dxfId="222" priority="1">
      <formula>MOD(ROW(),2)=0</formula>
    </cfRule>
  </conditionalFormatting>
  <hyperlinks>
    <hyperlink ref="B22" r:id="rId1" xr:uid="{00000000-0004-0000-0500-000000000000}"/>
  </hyperlinks>
  <printOptions horizontalCentered="1" gridLines="1"/>
  <pageMargins left="0" right="0" top="0.75" bottom="0.75" header="0.3" footer="0.3"/>
  <pageSetup scale="52"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pageSetUpPr fitToPage="1"/>
  </sheetPr>
  <dimension ref="A1:Y67"/>
  <sheetViews>
    <sheetView showGridLines="0" zoomScale="80" zoomScaleNormal="80" workbookViewId="0">
      <pane xSplit="2" ySplit="6" topLeftCell="H7" activePane="bottomRight" state="frozen"/>
      <selection activeCell="H1" sqref="H1:I1048576"/>
      <selection pane="topRight" activeCell="H1" sqref="H1:I1048576"/>
      <selection pane="bottomLeft" activeCell="H1" sqref="H1:I1048576"/>
      <selection pane="bottomRight" activeCell="S25" sqref="S25"/>
    </sheetView>
  </sheetViews>
  <sheetFormatPr defaultColWidth="9.109375" defaultRowHeight="14.4" x14ac:dyDescent="0.3"/>
  <cols>
    <col min="1" max="1" width="7.88671875" style="135" customWidth="1"/>
    <col min="2" max="2" width="70.88671875" style="135" customWidth="1"/>
    <col min="3" max="3" width="48.5546875" style="135" bestFit="1" customWidth="1"/>
    <col min="4" max="5" width="13.6640625" style="135" customWidth="1"/>
    <col min="6" max="6" width="18.5546875" style="135" customWidth="1"/>
    <col min="7" max="7" width="23" style="135" bestFit="1" customWidth="1"/>
    <col min="8" max="8" width="11.33203125" style="137" customWidth="1"/>
    <col min="9" max="9" width="13.109375" style="137" customWidth="1"/>
    <col min="10" max="10" width="13.88671875" style="135" customWidth="1"/>
    <col min="11" max="11" width="16" style="135" customWidth="1"/>
    <col min="12" max="12" width="15.6640625" style="135" bestFit="1" customWidth="1"/>
    <col min="13" max="13" width="19.33203125" style="135" bestFit="1" customWidth="1"/>
    <col min="14" max="14" width="14" style="135" bestFit="1" customWidth="1"/>
    <col min="15" max="15" width="13.6640625" style="135" customWidth="1"/>
    <col min="16" max="16" width="14.44140625" style="135" customWidth="1"/>
    <col min="17" max="17" width="3.6640625" style="135" customWidth="1"/>
    <col min="18" max="18" width="15.88671875" style="135" customWidth="1"/>
    <col min="19" max="19" width="14.109375" style="135" customWidth="1"/>
    <col min="20" max="20" width="3.6640625" style="135" customWidth="1"/>
    <col min="21" max="21" width="14.44140625" style="135" bestFit="1" customWidth="1"/>
    <col min="22" max="22" width="15.33203125" style="135" bestFit="1" customWidth="1"/>
    <col min="23" max="23" width="14" style="135" bestFit="1" customWidth="1"/>
    <col min="24" max="24" width="14.33203125" style="135" customWidth="1"/>
    <col min="25" max="16384" width="9.109375" style="135"/>
  </cols>
  <sheetData>
    <row r="1" spans="1:25" ht="15.75" customHeight="1" x14ac:dyDescent="0.3">
      <c r="A1" s="132" t="s">
        <v>142</v>
      </c>
    </row>
    <row r="2" spans="1:25" ht="15.75" customHeight="1" x14ac:dyDescent="0.3">
      <c r="A2" s="138" t="str">
        <f>'#2531 Potentials '!A2</f>
        <v>Federal Grant Allocations/Reimbursements as of: 03/31/2024</v>
      </c>
      <c r="B2" s="199"/>
      <c r="N2" s="140"/>
      <c r="O2" s="140"/>
      <c r="Q2" s="141"/>
      <c r="R2" s="141"/>
      <c r="S2" s="141"/>
      <c r="T2" s="141"/>
    </row>
    <row r="3" spans="1:25" ht="15.75" customHeight="1" x14ac:dyDescent="0.3">
      <c r="A3" s="142" t="s">
        <v>66</v>
      </c>
      <c r="B3" s="132"/>
      <c r="D3" s="132"/>
      <c r="E3" s="132"/>
      <c r="F3" s="132"/>
      <c r="Q3" s="141"/>
      <c r="R3" s="141"/>
      <c r="S3" s="141"/>
      <c r="T3" s="141"/>
      <c r="U3" s="136"/>
      <c r="V3" s="143"/>
    </row>
    <row r="4" spans="1:25" ht="15.75" customHeight="1" x14ac:dyDescent="0.3">
      <c r="A4" s="132" t="s">
        <v>143</v>
      </c>
      <c r="N4" s="250"/>
      <c r="O4" s="250"/>
      <c r="P4" s="250"/>
      <c r="Q4" s="146"/>
      <c r="R4" s="141"/>
      <c r="S4" s="141"/>
      <c r="T4" s="146"/>
      <c r="U4" s="594" t="s">
        <v>263</v>
      </c>
      <c r="V4" s="594"/>
      <c r="W4" s="594"/>
      <c r="X4" s="147"/>
    </row>
    <row r="5" spans="1:25" ht="15" thickBot="1" x14ac:dyDescent="0.35">
      <c r="A5" s="137"/>
      <c r="H5" s="148"/>
      <c r="I5" s="148"/>
      <c r="N5" s="250"/>
      <c r="O5" s="250"/>
      <c r="P5" s="250"/>
      <c r="Q5" s="146"/>
      <c r="R5" s="150"/>
      <c r="S5" s="150"/>
      <c r="T5" s="146"/>
      <c r="U5" s="593"/>
      <c r="V5" s="593"/>
      <c r="W5" s="593"/>
      <c r="X5" s="151"/>
    </row>
    <row r="6" spans="1:25" ht="73.5" customHeight="1"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2" t="s">
        <v>5</v>
      </c>
      <c r="N6" s="348" t="s">
        <v>220</v>
      </c>
      <c r="O6" s="349" t="s">
        <v>221</v>
      </c>
      <c r="P6" s="350" t="s">
        <v>222</v>
      </c>
      <c r="Q6" s="145"/>
      <c r="R6" s="154" t="s">
        <v>264</v>
      </c>
      <c r="S6" s="155" t="s">
        <v>265</v>
      </c>
      <c r="T6" s="200"/>
      <c r="U6" s="345" t="s">
        <v>223</v>
      </c>
      <c r="V6" s="346" t="s">
        <v>251</v>
      </c>
      <c r="W6" s="347" t="s">
        <v>252</v>
      </c>
      <c r="X6" s="159" t="str">
        <f>'#2531 Potentials '!X6</f>
        <v>Available Budget as of 03/31/2024</v>
      </c>
    </row>
    <row r="7" spans="1:25" ht="15" customHeight="1" x14ac:dyDescent="0.3">
      <c r="A7" s="573">
        <v>4228</v>
      </c>
      <c r="B7" s="574" t="s">
        <v>353</v>
      </c>
      <c r="C7" s="575" t="s">
        <v>354</v>
      </c>
      <c r="D7" s="573" t="s">
        <v>355</v>
      </c>
      <c r="E7" s="573" t="s">
        <v>342</v>
      </c>
      <c r="F7" s="576" t="s">
        <v>356</v>
      </c>
      <c r="G7" s="577" t="s">
        <v>7</v>
      </c>
      <c r="H7" s="578">
        <v>2.3E-2</v>
      </c>
      <c r="I7" s="578">
        <v>0.1265</v>
      </c>
      <c r="J7" s="579">
        <v>45565</v>
      </c>
      <c r="K7" s="579">
        <v>45566</v>
      </c>
      <c r="L7" s="579">
        <v>45314</v>
      </c>
      <c r="M7" s="573" t="s">
        <v>357</v>
      </c>
      <c r="N7" s="507">
        <v>31524.12</v>
      </c>
      <c r="O7" s="580"/>
      <c r="P7" s="365">
        <f>N7+O7</f>
        <v>31524.12</v>
      </c>
      <c r="Q7" s="220"/>
      <c r="R7" s="507"/>
      <c r="S7" s="365">
        <f>P7-R7</f>
        <v>31524.12</v>
      </c>
      <c r="T7" s="231"/>
      <c r="U7" s="507">
        <v>0</v>
      </c>
      <c r="V7" s="581"/>
      <c r="W7" s="582"/>
      <c r="X7" s="428">
        <f>S7-W7</f>
        <v>31524.12</v>
      </c>
      <c r="Y7" s="144"/>
    </row>
    <row r="8" spans="1:25" ht="15.75" customHeight="1" x14ac:dyDescent="0.3">
      <c r="A8" s="137">
        <v>4423</v>
      </c>
      <c r="B8" s="135" t="s">
        <v>193</v>
      </c>
      <c r="C8" s="557" t="s">
        <v>232</v>
      </c>
      <c r="D8" s="137" t="s">
        <v>175</v>
      </c>
      <c r="E8" s="137" t="s">
        <v>211</v>
      </c>
      <c r="F8" s="135" t="s">
        <v>184</v>
      </c>
      <c r="G8" s="135" t="s">
        <v>7</v>
      </c>
      <c r="H8" s="296">
        <v>0.05</v>
      </c>
      <c r="I8" s="296">
        <v>0.1265</v>
      </c>
      <c r="J8" s="169">
        <v>45199</v>
      </c>
      <c r="K8" s="169">
        <v>45199</v>
      </c>
      <c r="L8" s="169">
        <v>44201</v>
      </c>
      <c r="M8" s="137" t="s">
        <v>180</v>
      </c>
      <c r="N8" s="363">
        <v>28985.52</v>
      </c>
      <c r="O8" s="364">
        <v>0</v>
      </c>
      <c r="P8" s="365">
        <f>N8+O8</f>
        <v>28985.52</v>
      </c>
      <c r="Q8" s="527"/>
      <c r="R8" s="363">
        <v>0</v>
      </c>
      <c r="S8" s="365">
        <f>P8-R8</f>
        <v>28985.52</v>
      </c>
      <c r="T8" s="133"/>
      <c r="U8" s="363">
        <v>0</v>
      </c>
      <c r="V8" s="370">
        <v>0</v>
      </c>
      <c r="W8" s="451">
        <v>0</v>
      </c>
      <c r="X8" s="428">
        <v>0</v>
      </c>
      <c r="Y8" s="144" t="s">
        <v>326</v>
      </c>
    </row>
    <row r="9" spans="1:25" ht="15.75" customHeight="1" x14ac:dyDescent="0.3">
      <c r="A9" s="137">
        <v>4427</v>
      </c>
      <c r="B9" s="135" t="s">
        <v>181</v>
      </c>
      <c r="C9" s="289" t="s">
        <v>232</v>
      </c>
      <c r="D9" s="137" t="s">
        <v>175</v>
      </c>
      <c r="E9" s="137" t="s">
        <v>216</v>
      </c>
      <c r="F9" s="135" t="s">
        <v>183</v>
      </c>
      <c r="G9" s="135" t="s">
        <v>7</v>
      </c>
      <c r="H9" s="296">
        <v>0.05</v>
      </c>
      <c r="I9" s="296">
        <v>0.1265</v>
      </c>
      <c r="J9" s="169">
        <v>45199</v>
      </c>
      <c r="K9" s="169">
        <v>45199</v>
      </c>
      <c r="L9" s="169">
        <v>44201</v>
      </c>
      <c r="M9" s="137" t="s">
        <v>179</v>
      </c>
      <c r="N9" s="363">
        <v>6123.7</v>
      </c>
      <c r="O9" s="364">
        <v>0</v>
      </c>
      <c r="P9" s="365">
        <f t="shared" ref="P9:P17" si="0">N9+O9</f>
        <v>6123.7</v>
      </c>
      <c r="Q9" s="130"/>
      <c r="R9" s="363">
        <v>0</v>
      </c>
      <c r="S9" s="365">
        <f t="shared" ref="S9:S16" si="1">P9-R9</f>
        <v>6123.7</v>
      </c>
      <c r="T9" s="133"/>
      <c r="U9" s="363">
        <v>0</v>
      </c>
      <c r="V9" s="370">
        <v>0</v>
      </c>
      <c r="W9" s="451">
        <f t="shared" ref="W9:W17" si="2">U9+V9</f>
        <v>0</v>
      </c>
      <c r="X9" s="428">
        <v>0</v>
      </c>
      <c r="Y9" s="144" t="s">
        <v>326</v>
      </c>
    </row>
    <row r="10" spans="1:25" ht="15.75" customHeight="1" x14ac:dyDescent="0.3">
      <c r="A10" s="137">
        <v>4452</v>
      </c>
      <c r="B10" s="135" t="s">
        <v>297</v>
      </c>
      <c r="C10" s="518" t="s">
        <v>185</v>
      </c>
      <c r="D10" s="137" t="s">
        <v>186</v>
      </c>
      <c r="E10" s="137" t="s">
        <v>275</v>
      </c>
      <c r="F10" s="135" t="s">
        <v>276</v>
      </c>
      <c r="G10" s="135" t="s">
        <v>7</v>
      </c>
      <c r="H10" s="296">
        <v>0.05</v>
      </c>
      <c r="I10" s="296">
        <v>0.1265</v>
      </c>
      <c r="J10" s="169">
        <v>45565</v>
      </c>
      <c r="K10" s="169">
        <v>45565</v>
      </c>
      <c r="L10" s="169">
        <v>44279</v>
      </c>
      <c r="M10" s="137" t="s">
        <v>188</v>
      </c>
      <c r="N10" s="363">
        <v>52446.22</v>
      </c>
      <c r="O10" s="364">
        <v>8.2200000000000006</v>
      </c>
      <c r="P10" s="365">
        <f t="shared" si="0"/>
        <v>52454.44</v>
      </c>
      <c r="Q10" s="130"/>
      <c r="R10" s="363"/>
      <c r="S10" s="365">
        <f t="shared" si="1"/>
        <v>52454.44</v>
      </c>
      <c r="T10" s="133"/>
      <c r="U10" s="363">
        <v>52454.44</v>
      </c>
      <c r="V10" s="370"/>
      <c r="W10" s="451">
        <f t="shared" si="2"/>
        <v>52454.44</v>
      </c>
      <c r="X10" s="428">
        <f t="shared" ref="X10:X17" si="3">S10-W10</f>
        <v>0</v>
      </c>
      <c r="Y10" s="144"/>
    </row>
    <row r="11" spans="1:25" ht="15.75" customHeight="1" x14ac:dyDescent="0.3">
      <c r="A11" s="137">
        <v>4454</v>
      </c>
      <c r="B11" s="135" t="s">
        <v>298</v>
      </c>
      <c r="C11" s="518" t="s">
        <v>185</v>
      </c>
      <c r="D11" s="137" t="s">
        <v>186</v>
      </c>
      <c r="E11" s="137" t="s">
        <v>277</v>
      </c>
      <c r="F11" s="135" t="s">
        <v>290</v>
      </c>
      <c r="G11" s="135" t="s">
        <v>7</v>
      </c>
      <c r="H11" s="296">
        <v>0.05</v>
      </c>
      <c r="I11" s="296">
        <v>0.1265</v>
      </c>
      <c r="J11" s="169">
        <v>45565</v>
      </c>
      <c r="K11" s="169">
        <v>45565</v>
      </c>
      <c r="L11" s="169">
        <v>44279</v>
      </c>
      <c r="M11" s="137" t="s">
        <v>244</v>
      </c>
      <c r="N11" s="363">
        <v>3094.43</v>
      </c>
      <c r="O11" s="364">
        <v>57.01</v>
      </c>
      <c r="P11" s="365">
        <f t="shared" si="0"/>
        <v>3151.44</v>
      </c>
      <c r="Q11" s="130"/>
      <c r="R11" s="363"/>
      <c r="S11" s="365">
        <f t="shared" si="1"/>
        <v>3151.44</v>
      </c>
      <c r="T11" s="133"/>
      <c r="U11" s="363">
        <v>3151.44</v>
      </c>
      <c r="V11" s="370"/>
      <c r="W11" s="451">
        <f t="shared" si="2"/>
        <v>3151.44</v>
      </c>
      <c r="X11" s="428">
        <f t="shared" si="3"/>
        <v>0</v>
      </c>
      <c r="Y11" s="144"/>
    </row>
    <row r="12" spans="1:25" ht="15.75" customHeight="1" x14ac:dyDescent="0.3">
      <c r="A12" s="137">
        <v>4457</v>
      </c>
      <c r="B12" s="135" t="s">
        <v>318</v>
      </c>
      <c r="C12" s="518" t="s">
        <v>185</v>
      </c>
      <c r="D12" s="137" t="s">
        <v>186</v>
      </c>
      <c r="E12" s="137" t="s">
        <v>279</v>
      </c>
      <c r="F12" s="135" t="s">
        <v>278</v>
      </c>
      <c r="G12" s="135" t="s">
        <v>7</v>
      </c>
      <c r="H12" s="296">
        <v>0.05</v>
      </c>
      <c r="I12" s="296">
        <v>0.1265</v>
      </c>
      <c r="J12" s="169">
        <v>45565</v>
      </c>
      <c r="K12" s="169">
        <v>45565</v>
      </c>
      <c r="L12" s="169">
        <v>44279</v>
      </c>
      <c r="M12" s="137" t="s">
        <v>280</v>
      </c>
      <c r="N12" s="363">
        <v>1472.86</v>
      </c>
      <c r="O12" s="364"/>
      <c r="P12" s="365">
        <f t="shared" si="0"/>
        <v>1472.86</v>
      </c>
      <c r="Q12" s="130"/>
      <c r="R12" s="363"/>
      <c r="S12" s="365">
        <f t="shared" si="1"/>
        <v>1472.86</v>
      </c>
      <c r="T12" s="133"/>
      <c r="U12" s="363"/>
      <c r="V12" s="370"/>
      <c r="W12" s="451">
        <f t="shared" si="2"/>
        <v>0</v>
      </c>
      <c r="X12" s="428">
        <f t="shared" si="3"/>
        <v>1472.86</v>
      </c>
      <c r="Y12" s="144"/>
    </row>
    <row r="13" spans="1:25" ht="15.75" customHeight="1" x14ac:dyDescent="0.3">
      <c r="A13" s="137">
        <v>4459</v>
      </c>
      <c r="B13" s="135" t="s">
        <v>212</v>
      </c>
      <c r="C13" s="518" t="s">
        <v>185</v>
      </c>
      <c r="D13" s="137" t="s">
        <v>186</v>
      </c>
      <c r="E13" s="137" t="s">
        <v>213</v>
      </c>
      <c r="F13" s="135" t="s">
        <v>187</v>
      </c>
      <c r="G13" s="135" t="s">
        <v>7</v>
      </c>
      <c r="H13" s="296">
        <v>0.05</v>
      </c>
      <c r="I13" s="296">
        <v>0.1265</v>
      </c>
      <c r="J13" s="169">
        <v>45565</v>
      </c>
      <c r="K13" s="169">
        <v>45565</v>
      </c>
      <c r="L13" s="169">
        <v>44279</v>
      </c>
      <c r="M13" s="137" t="s">
        <v>188</v>
      </c>
      <c r="N13" s="363">
        <v>209784.88</v>
      </c>
      <c r="O13" s="364">
        <v>32.869999999999997</v>
      </c>
      <c r="P13" s="365">
        <f t="shared" si="0"/>
        <v>209817.75</v>
      </c>
      <c r="Q13" s="130"/>
      <c r="R13" s="363">
        <v>0.01</v>
      </c>
      <c r="S13" s="365">
        <f t="shared" si="1"/>
        <v>209817.74</v>
      </c>
      <c r="T13" s="133"/>
      <c r="U13" s="363">
        <v>209817.74</v>
      </c>
      <c r="V13" s="370"/>
      <c r="W13" s="451">
        <f t="shared" si="2"/>
        <v>209817.74</v>
      </c>
      <c r="X13" s="428">
        <f t="shared" si="3"/>
        <v>0</v>
      </c>
      <c r="Y13" s="144"/>
    </row>
    <row r="14" spans="1:25" ht="15.75" customHeight="1" x14ac:dyDescent="0.3">
      <c r="A14" s="137">
        <v>4461</v>
      </c>
      <c r="B14" s="135" t="s">
        <v>300</v>
      </c>
      <c r="C14" s="518" t="s">
        <v>185</v>
      </c>
      <c r="D14" s="137" t="s">
        <v>186</v>
      </c>
      <c r="E14" s="137" t="s">
        <v>281</v>
      </c>
      <c r="F14" s="135" t="s">
        <v>282</v>
      </c>
      <c r="G14" s="135" t="s">
        <v>7</v>
      </c>
      <c r="H14" s="296">
        <v>0.05</v>
      </c>
      <c r="I14" s="296">
        <v>0.1265</v>
      </c>
      <c r="J14" s="169">
        <v>45565</v>
      </c>
      <c r="K14" s="169">
        <v>45565</v>
      </c>
      <c r="L14" s="169">
        <v>44279</v>
      </c>
      <c r="M14" s="137" t="s">
        <v>283</v>
      </c>
      <c r="N14" s="363">
        <v>1633.9</v>
      </c>
      <c r="O14" s="364"/>
      <c r="P14" s="365">
        <f t="shared" si="0"/>
        <v>1633.9</v>
      </c>
      <c r="Q14" s="130"/>
      <c r="R14" s="363"/>
      <c r="S14" s="365">
        <f t="shared" si="1"/>
        <v>1633.9</v>
      </c>
      <c r="T14" s="133"/>
      <c r="U14" s="363"/>
      <c r="V14" s="370"/>
      <c r="W14" s="451"/>
      <c r="X14" s="428">
        <f t="shared" si="3"/>
        <v>1633.9</v>
      </c>
      <c r="Y14" s="144"/>
    </row>
    <row r="15" spans="1:25" ht="15.75" customHeight="1" x14ac:dyDescent="0.3">
      <c r="A15" s="137">
        <v>4462</v>
      </c>
      <c r="B15" s="135" t="s">
        <v>301</v>
      </c>
      <c r="C15" s="518" t="s">
        <v>185</v>
      </c>
      <c r="D15" s="137" t="s">
        <v>186</v>
      </c>
      <c r="E15" s="137" t="s">
        <v>284</v>
      </c>
      <c r="F15" s="135" t="s">
        <v>285</v>
      </c>
      <c r="G15" s="135" t="s">
        <v>7</v>
      </c>
      <c r="H15" s="296">
        <v>0.05</v>
      </c>
      <c r="I15" s="296">
        <v>0.1265</v>
      </c>
      <c r="J15" s="169">
        <v>45565</v>
      </c>
      <c r="K15" s="169">
        <v>45565</v>
      </c>
      <c r="L15" s="169">
        <v>44279</v>
      </c>
      <c r="M15" s="137" t="s">
        <v>286</v>
      </c>
      <c r="N15" s="363">
        <v>2439.34</v>
      </c>
      <c r="O15" s="364"/>
      <c r="P15" s="365">
        <f t="shared" si="0"/>
        <v>2439.34</v>
      </c>
      <c r="Q15" s="130"/>
      <c r="R15" s="363"/>
      <c r="S15" s="365">
        <f t="shared" si="1"/>
        <v>2439.34</v>
      </c>
      <c r="T15" s="133"/>
      <c r="U15" s="363"/>
      <c r="V15" s="370"/>
      <c r="W15" s="451"/>
      <c r="X15" s="428">
        <f t="shared" si="3"/>
        <v>2439.34</v>
      </c>
      <c r="Y15" s="144"/>
    </row>
    <row r="16" spans="1:25" ht="15.75" customHeight="1" x14ac:dyDescent="0.3">
      <c r="A16" s="137">
        <v>4463</v>
      </c>
      <c r="B16" s="135" t="s">
        <v>302</v>
      </c>
      <c r="C16" s="518" t="s">
        <v>185</v>
      </c>
      <c r="D16" s="137" t="s">
        <v>186</v>
      </c>
      <c r="E16" s="137" t="s">
        <v>287</v>
      </c>
      <c r="F16" s="135" t="s">
        <v>288</v>
      </c>
      <c r="G16" s="135" t="s">
        <v>7</v>
      </c>
      <c r="H16" s="296">
        <v>0.05</v>
      </c>
      <c r="I16" s="296">
        <v>0.1265</v>
      </c>
      <c r="J16" s="169">
        <v>45565</v>
      </c>
      <c r="K16" s="169">
        <v>45565</v>
      </c>
      <c r="L16" s="169">
        <v>44279</v>
      </c>
      <c r="M16" s="137" t="s">
        <v>289</v>
      </c>
      <c r="N16" s="363">
        <v>8226.25</v>
      </c>
      <c r="O16" s="364"/>
      <c r="P16" s="365">
        <f t="shared" si="0"/>
        <v>8226.25</v>
      </c>
      <c r="Q16" s="130"/>
      <c r="R16" s="363"/>
      <c r="S16" s="365">
        <f t="shared" si="1"/>
        <v>8226.25</v>
      </c>
      <c r="T16" s="133"/>
      <c r="U16" s="363"/>
      <c r="V16" s="370"/>
      <c r="W16" s="451"/>
      <c r="X16" s="428">
        <f t="shared" si="3"/>
        <v>8226.25</v>
      </c>
      <c r="Y16" s="144"/>
    </row>
    <row r="17" spans="1:25" ht="15.75" customHeight="1" x14ac:dyDescent="0.3">
      <c r="A17" s="137">
        <v>4464</v>
      </c>
      <c r="B17" s="135" t="s">
        <v>239</v>
      </c>
      <c r="C17" s="289" t="s">
        <v>235</v>
      </c>
      <c r="D17" s="137" t="s">
        <v>175</v>
      </c>
      <c r="E17" s="137" t="s">
        <v>225</v>
      </c>
      <c r="F17" s="135" t="s">
        <v>226</v>
      </c>
      <c r="G17" s="135" t="s">
        <v>7</v>
      </c>
      <c r="H17" s="296">
        <v>0.05</v>
      </c>
      <c r="I17" s="296">
        <v>0.1265</v>
      </c>
      <c r="J17" s="169">
        <v>45199</v>
      </c>
      <c r="K17" s="169">
        <v>45199</v>
      </c>
      <c r="L17" s="169">
        <v>44201</v>
      </c>
      <c r="M17" s="137" t="s">
        <v>234</v>
      </c>
      <c r="N17" s="379">
        <v>32432.39</v>
      </c>
      <c r="O17" s="380">
        <v>0</v>
      </c>
      <c r="P17" s="381">
        <f t="shared" si="0"/>
        <v>32432.39</v>
      </c>
      <c r="Q17" s="130"/>
      <c r="R17" s="379">
        <v>0</v>
      </c>
      <c r="S17" s="381">
        <f t="shared" ref="S17" si="4">P17-R17</f>
        <v>32432.39</v>
      </c>
      <c r="T17" s="133"/>
      <c r="U17" s="379">
        <v>32432.39</v>
      </c>
      <c r="V17" s="387">
        <v>0</v>
      </c>
      <c r="W17" s="466">
        <f t="shared" si="2"/>
        <v>32432.39</v>
      </c>
      <c r="X17" s="456">
        <f t="shared" si="3"/>
        <v>0</v>
      </c>
      <c r="Y17" s="144" t="s">
        <v>326</v>
      </c>
    </row>
    <row r="18" spans="1:25" ht="15.75" customHeight="1" thickBot="1" x14ac:dyDescent="0.35">
      <c r="B18" s="141"/>
      <c r="C18" s="182"/>
      <c r="D18" s="182"/>
      <c r="E18" s="182"/>
      <c r="H18" s="296"/>
      <c r="I18" s="296"/>
      <c r="J18" s="198"/>
      <c r="K18" s="198"/>
      <c r="L18" s="198"/>
      <c r="M18" s="224" t="s">
        <v>38</v>
      </c>
      <c r="N18" s="384">
        <f>SUM(N7:N17)</f>
        <v>378163.61000000004</v>
      </c>
      <c r="O18" s="395">
        <f>SUM(O7:O17)</f>
        <v>98.1</v>
      </c>
      <c r="P18" s="385">
        <f>SUM(P7:P17)</f>
        <v>378261.71000000008</v>
      </c>
      <c r="Q18" s="130"/>
      <c r="R18" s="366">
        <f>SUM(R7:R17)</f>
        <v>0.01</v>
      </c>
      <c r="S18" s="368">
        <f>SUM(S7:S17)</f>
        <v>378261.70000000007</v>
      </c>
      <c r="T18" s="130"/>
      <c r="U18" s="384">
        <f>SUM(U7:U17)</f>
        <v>297856.01</v>
      </c>
      <c r="V18" s="395">
        <f>SUM(V7:V17)</f>
        <v>0</v>
      </c>
      <c r="W18" s="467">
        <f>SUM(W7:W17)</f>
        <v>297856.01</v>
      </c>
      <c r="X18" s="468">
        <f>SUM(X7:X17)</f>
        <v>45296.47</v>
      </c>
      <c r="Y18" s="144"/>
    </row>
    <row r="19" spans="1:25" ht="15.75" customHeight="1" thickTop="1" x14ac:dyDescent="0.3">
      <c r="B19" s="141"/>
      <c r="C19" s="182"/>
      <c r="D19" s="182"/>
      <c r="E19" s="182"/>
      <c r="J19" s="198"/>
      <c r="K19" s="198"/>
      <c r="L19" s="198"/>
      <c r="M19" s="224"/>
      <c r="N19" s="171"/>
      <c r="O19" s="171"/>
      <c r="P19" s="171"/>
      <c r="Q19" s="171"/>
      <c r="R19" s="171"/>
      <c r="S19" s="171"/>
      <c r="T19" s="170"/>
      <c r="U19" s="141"/>
    </row>
    <row r="20" spans="1:25" ht="15.75" customHeight="1" x14ac:dyDescent="0.3">
      <c r="C20" s="182"/>
      <c r="D20" s="182"/>
      <c r="E20" s="182"/>
      <c r="M20" s="224"/>
      <c r="N20" s="171"/>
      <c r="O20" s="171"/>
      <c r="P20" s="171"/>
      <c r="R20" s="171"/>
      <c r="S20" s="171"/>
      <c r="T20" s="170"/>
      <c r="U20" s="141"/>
    </row>
    <row r="21" spans="1:25" ht="15.75" customHeight="1" x14ac:dyDescent="0.3">
      <c r="B21" s="132" t="s">
        <v>111</v>
      </c>
      <c r="C21" s="182"/>
      <c r="D21" s="182"/>
      <c r="E21" s="182"/>
      <c r="M21" s="224"/>
      <c r="N21" s="171"/>
      <c r="O21" s="171"/>
      <c r="P21" s="171"/>
      <c r="R21" s="171"/>
      <c r="S21" s="171"/>
      <c r="T21" s="170"/>
      <c r="U21" s="141"/>
    </row>
    <row r="22" spans="1:25" ht="15.75" customHeight="1" x14ac:dyDescent="0.3">
      <c r="B22" s="596" t="s">
        <v>253</v>
      </c>
      <c r="C22" s="596"/>
      <c r="D22" s="596"/>
      <c r="E22" s="596"/>
      <c r="F22" s="596"/>
      <c r="G22" s="596"/>
      <c r="H22" s="177"/>
      <c r="I22" s="177"/>
      <c r="J22" s="176"/>
      <c r="M22" s="224"/>
      <c r="N22" s="171"/>
      <c r="O22" s="171"/>
      <c r="P22" s="171"/>
      <c r="R22" s="171"/>
      <c r="S22" s="171"/>
      <c r="T22" s="170"/>
      <c r="U22" s="141"/>
    </row>
    <row r="23" spans="1:25" ht="15.75" customHeight="1" x14ac:dyDescent="0.3">
      <c r="C23" s="182"/>
      <c r="D23" s="182"/>
      <c r="E23" s="182"/>
      <c r="M23" s="224"/>
      <c r="N23" s="171"/>
      <c r="O23" s="171"/>
      <c r="P23" s="171"/>
      <c r="R23" s="171"/>
      <c r="S23" s="171"/>
      <c r="T23" s="170"/>
      <c r="U23" s="141"/>
    </row>
    <row r="24" spans="1:25" ht="15.75" customHeight="1" x14ac:dyDescent="0.3">
      <c r="B24" s="596" t="s">
        <v>115</v>
      </c>
      <c r="C24" s="596"/>
      <c r="D24" s="596"/>
      <c r="E24" s="596"/>
      <c r="F24" s="596"/>
      <c r="G24" s="596"/>
      <c r="H24" s="177"/>
      <c r="I24" s="177"/>
      <c r="J24" s="176"/>
      <c r="M24" s="224"/>
      <c r="N24" s="171"/>
      <c r="O24" s="171"/>
      <c r="P24" s="171"/>
      <c r="R24" s="171"/>
      <c r="S24" s="171"/>
      <c r="T24" s="170"/>
      <c r="U24" s="141" t="s">
        <v>91</v>
      </c>
    </row>
    <row r="25" spans="1:25" ht="15.75" customHeight="1" x14ac:dyDescent="0.3">
      <c r="B25" s="176"/>
      <c r="C25" s="176"/>
      <c r="D25" s="176"/>
      <c r="E25" s="176"/>
      <c r="F25" s="176"/>
      <c r="G25" s="176"/>
      <c r="H25" s="177"/>
      <c r="I25" s="177"/>
      <c r="J25" s="176"/>
      <c r="M25" s="224"/>
      <c r="N25" s="171"/>
      <c r="O25" s="171"/>
      <c r="P25" s="171"/>
      <c r="R25" s="171"/>
      <c r="S25" s="171"/>
      <c r="T25" s="170"/>
      <c r="U25" s="141"/>
    </row>
    <row r="26" spans="1:25" ht="15.75" customHeight="1" x14ac:dyDescent="0.3">
      <c r="B26" s="596" t="s">
        <v>136</v>
      </c>
      <c r="C26" s="596"/>
      <c r="D26" s="596"/>
      <c r="E26" s="596"/>
      <c r="F26" s="596"/>
      <c r="G26" s="596"/>
      <c r="H26" s="177"/>
      <c r="I26" s="177"/>
      <c r="J26" s="176"/>
      <c r="M26" s="224"/>
      <c r="N26" s="171"/>
      <c r="O26" s="171"/>
      <c r="P26" s="171"/>
      <c r="R26" s="171"/>
      <c r="S26" s="171"/>
      <c r="T26" s="170"/>
      <c r="U26" s="141"/>
    </row>
    <row r="27" spans="1:25" ht="15.75" customHeight="1" x14ac:dyDescent="0.3">
      <c r="B27" s="609" t="s">
        <v>135</v>
      </c>
      <c r="C27" s="596"/>
      <c r="D27" s="596"/>
      <c r="E27" s="596"/>
      <c r="F27" s="596"/>
      <c r="G27" s="596"/>
      <c r="H27" s="177"/>
      <c r="I27" s="177"/>
      <c r="J27" s="176"/>
      <c r="M27" s="224"/>
      <c r="N27" s="171"/>
      <c r="O27" s="171"/>
      <c r="P27" s="171"/>
      <c r="R27" s="171"/>
      <c r="S27" s="171"/>
      <c r="T27" s="170"/>
      <c r="U27" s="141"/>
    </row>
    <row r="28" spans="1:25" ht="15.75" customHeight="1" x14ac:dyDescent="0.3">
      <c r="B28" s="176"/>
      <c r="C28" s="176"/>
      <c r="D28" s="176"/>
      <c r="E28" s="176"/>
      <c r="F28" s="176"/>
      <c r="G28" s="176"/>
      <c r="H28" s="177"/>
      <c r="I28" s="177"/>
      <c r="J28" s="176"/>
      <c r="M28" s="224"/>
      <c r="N28" s="171"/>
      <c r="O28" s="171"/>
      <c r="P28" s="171"/>
      <c r="R28" s="171"/>
      <c r="S28" s="171"/>
      <c r="T28" s="170"/>
      <c r="U28" s="141"/>
    </row>
    <row r="29" spans="1:25" ht="15.75" customHeight="1" x14ac:dyDescent="0.3">
      <c r="B29" s="131" t="s">
        <v>98</v>
      </c>
      <c r="C29" s="180" t="s">
        <v>101</v>
      </c>
      <c r="D29" s="180" t="s">
        <v>102</v>
      </c>
      <c r="E29" s="180"/>
      <c r="F29" s="176"/>
      <c r="G29" s="176"/>
      <c r="H29" s="177"/>
      <c r="I29" s="177"/>
      <c r="J29" s="176"/>
      <c r="M29" s="224"/>
      <c r="N29" s="171"/>
      <c r="O29" s="171"/>
      <c r="P29" s="171"/>
      <c r="R29" s="171"/>
      <c r="S29" s="171"/>
      <c r="T29" s="170"/>
      <c r="U29" s="141"/>
    </row>
    <row r="30" spans="1:25" ht="15.75" customHeight="1" x14ac:dyDescent="0.3">
      <c r="C30" s="182"/>
      <c r="D30" s="182"/>
      <c r="E30" s="182"/>
      <c r="F30" s="176"/>
      <c r="G30" s="176"/>
      <c r="H30" s="177"/>
      <c r="I30" s="177"/>
      <c r="J30" s="176"/>
      <c r="M30" s="224"/>
      <c r="N30" s="171"/>
      <c r="O30" s="171"/>
      <c r="P30" s="171"/>
      <c r="R30" s="171"/>
      <c r="S30" s="171"/>
      <c r="T30" s="170"/>
      <c r="U30" s="141"/>
    </row>
    <row r="31" spans="1:25" ht="15.75" customHeight="1" x14ac:dyDescent="0.3">
      <c r="B31" s="135" t="s">
        <v>237</v>
      </c>
      <c r="C31" s="182" t="s">
        <v>205</v>
      </c>
      <c r="D31" s="182" t="s">
        <v>206</v>
      </c>
      <c r="E31" s="182"/>
      <c r="M31" s="224"/>
      <c r="N31" s="171"/>
      <c r="O31" s="171"/>
      <c r="P31" s="171"/>
      <c r="R31" s="171"/>
      <c r="S31" s="171"/>
      <c r="T31" s="170"/>
      <c r="U31" s="141"/>
    </row>
    <row r="32" spans="1:25" ht="15.75" customHeight="1" x14ac:dyDescent="0.3">
      <c r="B32" s="135" t="s">
        <v>236</v>
      </c>
      <c r="C32" s="182" t="s">
        <v>205</v>
      </c>
      <c r="D32" s="182" t="s">
        <v>206</v>
      </c>
      <c r="E32" s="182"/>
      <c r="M32" s="224"/>
      <c r="N32" s="171"/>
      <c r="O32" s="171"/>
      <c r="P32" s="171"/>
      <c r="R32" s="171"/>
      <c r="S32" s="171"/>
      <c r="T32" s="170"/>
      <c r="U32" s="141"/>
    </row>
    <row r="33" spans="2:21" ht="15.75" customHeight="1" x14ac:dyDescent="0.3">
      <c r="E33" s="182"/>
      <c r="M33" s="224"/>
      <c r="N33" s="171"/>
      <c r="O33" s="171"/>
      <c r="P33" s="171"/>
      <c r="R33" s="171"/>
      <c r="S33" s="171"/>
      <c r="T33" s="170"/>
      <c r="U33" s="141"/>
    </row>
    <row r="34" spans="2:21" ht="15.75" customHeight="1" x14ac:dyDescent="0.3">
      <c r="E34" s="182"/>
      <c r="M34" s="224"/>
      <c r="N34" s="171"/>
      <c r="O34" s="171"/>
      <c r="P34" s="171"/>
      <c r="R34" s="171"/>
      <c r="S34" s="171"/>
      <c r="T34" s="170"/>
      <c r="U34" s="141"/>
    </row>
    <row r="35" spans="2:21" ht="15.75" customHeight="1" x14ac:dyDescent="0.3">
      <c r="C35" s="182"/>
      <c r="D35" s="182"/>
      <c r="E35" s="182"/>
      <c r="M35" s="224"/>
      <c r="N35" s="171"/>
      <c r="O35" s="171"/>
      <c r="P35" s="171"/>
      <c r="R35" s="171"/>
      <c r="S35" s="171"/>
      <c r="T35" s="170"/>
      <c r="U35" s="141"/>
    </row>
    <row r="36" spans="2:21" ht="15.75" customHeight="1" x14ac:dyDescent="0.3">
      <c r="B36" s="592" t="s">
        <v>269</v>
      </c>
      <c r="C36" s="592"/>
      <c r="D36" s="592"/>
      <c r="E36" s="592"/>
      <c r="F36" s="592"/>
      <c r="G36" s="592"/>
      <c r="H36" s="592"/>
      <c r="I36" s="592"/>
      <c r="M36" s="224"/>
      <c r="N36" s="171"/>
      <c r="O36" s="171"/>
      <c r="P36" s="171"/>
      <c r="R36" s="171"/>
      <c r="S36" s="171"/>
      <c r="T36" s="170"/>
      <c r="U36" s="141"/>
    </row>
    <row r="37" spans="2:21" ht="15.75" customHeight="1" x14ac:dyDescent="0.3">
      <c r="B37" s="128" t="s">
        <v>270</v>
      </c>
      <c r="C37" s="182"/>
      <c r="D37" s="182"/>
      <c r="E37" s="182"/>
      <c r="M37" s="224"/>
      <c r="N37" s="171"/>
      <c r="O37" s="171"/>
      <c r="P37" s="171"/>
      <c r="R37" s="171"/>
      <c r="S37" s="171"/>
      <c r="T37" s="170"/>
      <c r="U37" s="141"/>
    </row>
    <row r="38" spans="2:21" ht="15.75" customHeight="1" x14ac:dyDescent="0.3">
      <c r="B38" s="192"/>
      <c r="C38" s="192"/>
      <c r="D38" s="192"/>
      <c r="E38" s="192"/>
      <c r="F38" s="192"/>
      <c r="G38" s="192"/>
      <c r="H38" s="216"/>
      <c r="I38" s="216"/>
      <c r="J38" s="192"/>
      <c r="K38" s="192"/>
      <c r="L38" s="192"/>
      <c r="M38" s="192"/>
      <c r="N38" s="192"/>
      <c r="O38" s="141"/>
      <c r="P38" s="141"/>
      <c r="Q38" s="141"/>
      <c r="R38" s="141"/>
      <c r="S38" s="141"/>
      <c r="T38" s="192"/>
    </row>
    <row r="39" spans="2:21" ht="15.75" customHeight="1" x14ac:dyDescent="0.3">
      <c r="O39" s="184"/>
      <c r="P39" s="184"/>
      <c r="Q39" s="184"/>
      <c r="R39" s="297" t="s">
        <v>256</v>
      </c>
      <c r="S39" s="187"/>
      <c r="T39" s="308"/>
    </row>
    <row r="40" spans="2:21" ht="15.75" customHeight="1" x14ac:dyDescent="0.3">
      <c r="B40" s="188" t="s">
        <v>255</v>
      </c>
      <c r="C40" s="190" t="s">
        <v>2</v>
      </c>
      <c r="D40" s="190"/>
      <c r="E40" s="190"/>
      <c r="F40" s="190" t="s">
        <v>34</v>
      </c>
      <c r="G40" s="190" t="s">
        <v>35</v>
      </c>
      <c r="H40" s="190"/>
      <c r="I40" s="190"/>
      <c r="J40" s="190"/>
      <c r="K40" s="190"/>
      <c r="L40" s="190"/>
      <c r="M40" s="190" t="s">
        <v>36</v>
      </c>
      <c r="N40" s="190" t="s">
        <v>37</v>
      </c>
      <c r="O40" s="191"/>
      <c r="P40" s="191"/>
      <c r="Q40" s="191"/>
      <c r="R40" s="192" t="s">
        <v>81</v>
      </c>
      <c r="S40" s="193"/>
      <c r="T40" s="299"/>
    </row>
    <row r="41" spans="2:21" ht="15.75" customHeight="1" x14ac:dyDescent="0.3">
      <c r="B41" s="194"/>
      <c r="C41" s="146"/>
      <c r="D41" s="146"/>
      <c r="E41" s="146"/>
      <c r="F41" s="146"/>
      <c r="G41" s="146"/>
      <c r="H41" s="200"/>
      <c r="I41" s="200"/>
      <c r="J41" s="146"/>
      <c r="K41" s="146"/>
      <c r="L41" s="146"/>
      <c r="M41" s="146"/>
      <c r="N41" s="146"/>
      <c r="O41" s="136"/>
      <c r="P41" s="136"/>
      <c r="Q41" s="136"/>
      <c r="R41" s="300"/>
      <c r="S41" s="301"/>
      <c r="T41" s="301"/>
    </row>
    <row r="42" spans="2:21" ht="15.75" customHeight="1" x14ac:dyDescent="0.3">
      <c r="B42" s="194"/>
      <c r="C42" s="146"/>
      <c r="D42" s="146"/>
      <c r="E42" s="146"/>
      <c r="F42" s="146"/>
      <c r="G42" s="146"/>
      <c r="H42" s="200"/>
      <c r="I42" s="200"/>
      <c r="J42" s="146"/>
      <c r="K42" s="146"/>
      <c r="L42" s="146"/>
      <c r="M42" s="146"/>
      <c r="N42" s="146"/>
      <c r="O42" s="136"/>
      <c r="P42" s="136"/>
      <c r="Q42" s="136"/>
    </row>
    <row r="43" spans="2:21" ht="15.75" customHeight="1" x14ac:dyDescent="0.3">
      <c r="B43" s="210"/>
      <c r="C43" s="211"/>
      <c r="D43" s="211"/>
      <c r="E43" s="211"/>
      <c r="F43" s="212"/>
      <c r="G43" s="213"/>
      <c r="H43" s="213"/>
      <c r="I43" s="213"/>
      <c r="J43" s="213"/>
      <c r="K43" s="213"/>
      <c r="L43" s="213"/>
      <c r="M43" s="163"/>
      <c r="N43" s="214"/>
      <c r="O43" s="215"/>
      <c r="P43" s="215"/>
      <c r="Q43" s="215"/>
    </row>
    <row r="44" spans="2:21" ht="15.75" customHeight="1" x14ac:dyDescent="0.3">
      <c r="B44" s="210"/>
      <c r="C44" s="211"/>
      <c r="D44" s="211"/>
      <c r="E44" s="211"/>
      <c r="F44" s="212"/>
      <c r="G44" s="213"/>
      <c r="H44" s="213"/>
      <c r="I44" s="213"/>
      <c r="J44" s="213"/>
      <c r="K44" s="213"/>
      <c r="L44" s="213"/>
      <c r="M44" s="163"/>
      <c r="N44" s="214"/>
      <c r="O44" s="215"/>
      <c r="P44" s="215"/>
      <c r="Q44" s="215"/>
    </row>
    <row r="45" spans="2:21" ht="15.75" customHeight="1" x14ac:dyDescent="0.3">
      <c r="B45" s="210"/>
      <c r="C45" s="211"/>
      <c r="D45" s="211"/>
      <c r="E45" s="211"/>
      <c r="F45" s="212"/>
      <c r="G45" s="213"/>
      <c r="H45" s="213"/>
      <c r="I45" s="213"/>
      <c r="J45" s="213"/>
      <c r="K45" s="213"/>
      <c r="L45" s="213"/>
      <c r="M45" s="163"/>
      <c r="N45" s="214"/>
      <c r="O45" s="215"/>
      <c r="P45" s="215"/>
      <c r="Q45" s="215"/>
    </row>
    <row r="46" spans="2:21" ht="15.75" customHeight="1" x14ac:dyDescent="0.3">
      <c r="B46" s="210"/>
      <c r="C46" s="211"/>
      <c r="D46" s="211"/>
      <c r="E46" s="211"/>
      <c r="F46" s="212"/>
      <c r="G46" s="213"/>
      <c r="H46" s="213"/>
      <c r="I46" s="213"/>
      <c r="J46" s="213"/>
      <c r="K46" s="213"/>
      <c r="L46" s="213"/>
      <c r="M46" s="163"/>
      <c r="N46" s="214"/>
      <c r="O46" s="215"/>
      <c r="P46" s="215"/>
      <c r="Q46" s="215"/>
    </row>
    <row r="47" spans="2:21" ht="15.75" customHeight="1" x14ac:dyDescent="0.3">
      <c r="B47" s="210"/>
      <c r="C47" s="211"/>
      <c r="D47" s="211"/>
      <c r="E47" s="211"/>
      <c r="F47" s="212"/>
      <c r="G47" s="213"/>
      <c r="H47" s="213"/>
      <c r="I47" s="213"/>
      <c r="J47" s="213"/>
      <c r="K47" s="213"/>
      <c r="L47" s="213"/>
      <c r="M47" s="163"/>
      <c r="N47" s="214"/>
      <c r="O47" s="215"/>
      <c r="P47" s="215"/>
      <c r="Q47" s="215"/>
    </row>
    <row r="48" spans="2:21" ht="15.75" customHeight="1" x14ac:dyDescent="0.3">
      <c r="B48" s="210"/>
      <c r="C48" s="211"/>
      <c r="D48" s="211"/>
      <c r="E48" s="211"/>
      <c r="F48" s="212"/>
      <c r="G48" s="213"/>
      <c r="H48" s="213"/>
      <c r="I48" s="213"/>
      <c r="J48" s="213"/>
      <c r="K48" s="213"/>
      <c r="L48" s="213"/>
      <c r="M48" s="163"/>
      <c r="N48" s="214"/>
      <c r="O48" s="215"/>
      <c r="P48" s="215"/>
      <c r="Q48" s="215"/>
    </row>
    <row r="49" spans="2:23" ht="15.75" customHeight="1" x14ac:dyDescent="0.3">
      <c r="B49" s="210"/>
      <c r="C49" s="211"/>
      <c r="D49" s="211"/>
      <c r="E49" s="211"/>
      <c r="F49" s="212"/>
      <c r="G49" s="213"/>
      <c r="H49" s="213"/>
      <c r="I49" s="213"/>
      <c r="J49" s="213"/>
      <c r="K49" s="213"/>
      <c r="L49" s="213"/>
      <c r="M49" s="163"/>
      <c r="N49" s="214"/>
      <c r="O49" s="215"/>
      <c r="P49" s="215"/>
      <c r="Q49" s="215"/>
      <c r="R49" s="144"/>
      <c r="S49" s="144"/>
      <c r="T49" s="144"/>
      <c r="U49" s="144"/>
    </row>
    <row r="50" spans="2:23" ht="15.75" customHeight="1" x14ac:dyDescent="0.3">
      <c r="B50" s="235"/>
      <c r="C50" s="230"/>
      <c r="D50" s="230"/>
      <c r="E50" s="230"/>
      <c r="F50" s="212"/>
      <c r="G50" s="236"/>
      <c r="H50" s="213"/>
      <c r="I50" s="213"/>
      <c r="J50" s="236"/>
      <c r="K50" s="236"/>
      <c r="L50" s="236"/>
      <c r="M50" s="238"/>
      <c r="N50" s="241"/>
      <c r="O50" s="141"/>
      <c r="P50" s="147"/>
      <c r="Q50" s="147"/>
      <c r="R50" s="144"/>
      <c r="S50" s="144"/>
      <c r="T50" s="144"/>
      <c r="U50" s="144"/>
    </row>
    <row r="51" spans="2:23" ht="15.75" customHeight="1" x14ac:dyDescent="0.3">
      <c r="B51" s="235"/>
      <c r="C51" s="230"/>
      <c r="D51" s="230"/>
      <c r="E51" s="230"/>
      <c r="F51" s="212"/>
      <c r="G51" s="236"/>
      <c r="H51" s="213"/>
      <c r="I51" s="213"/>
      <c r="J51" s="236"/>
      <c r="K51" s="236"/>
      <c r="L51" s="236"/>
      <c r="M51" s="238"/>
      <c r="N51" s="241"/>
      <c r="O51" s="141"/>
      <c r="P51" s="147"/>
      <c r="Q51" s="147"/>
      <c r="R51" s="144"/>
      <c r="S51" s="144"/>
      <c r="T51" s="144"/>
      <c r="U51" s="144"/>
    </row>
    <row r="52" spans="2:23" ht="15.75" customHeight="1" x14ac:dyDescent="0.3">
      <c r="C52" s="230"/>
      <c r="D52" s="230"/>
      <c r="E52" s="230"/>
      <c r="F52" s="212"/>
      <c r="G52" s="231"/>
      <c r="H52" s="213"/>
      <c r="I52" s="213"/>
      <c r="J52" s="231"/>
      <c r="K52" s="231"/>
      <c r="L52" s="231"/>
      <c r="M52" s="232"/>
      <c r="N52" s="233"/>
      <c r="O52" s="234"/>
      <c r="P52" s="323"/>
      <c r="Q52" s="147"/>
      <c r="R52" s="144"/>
      <c r="S52" s="144"/>
      <c r="T52" s="323"/>
      <c r="U52" s="144"/>
      <c r="V52" s="135" t="s">
        <v>230</v>
      </c>
      <c r="W52" s="171">
        <f>W18</f>
        <v>297856.01</v>
      </c>
    </row>
    <row r="53" spans="2:23" ht="15.75" customHeight="1" x14ac:dyDescent="0.3">
      <c r="B53" s="235"/>
      <c r="C53" s="230"/>
      <c r="D53" s="230"/>
      <c r="E53" s="230"/>
      <c r="F53" s="212"/>
      <c r="G53" s="236"/>
      <c r="H53" s="213"/>
      <c r="I53" s="213"/>
      <c r="J53" s="236"/>
      <c r="K53" s="236"/>
      <c r="L53" s="236"/>
      <c r="M53" s="232"/>
      <c r="N53" s="209"/>
      <c r="O53" s="237"/>
      <c r="P53" s="243"/>
      <c r="Q53" s="147"/>
      <c r="R53" s="144"/>
      <c r="S53" s="144"/>
      <c r="T53" s="144"/>
      <c r="U53" s="144"/>
    </row>
    <row r="54" spans="2:23" ht="15.75" customHeight="1" x14ac:dyDescent="0.3">
      <c r="B54" s="235"/>
      <c r="C54" s="230"/>
      <c r="D54" s="230"/>
      <c r="E54" s="230"/>
      <c r="F54" s="212"/>
      <c r="G54" s="236"/>
      <c r="H54" s="213"/>
      <c r="I54" s="213"/>
      <c r="J54" s="236"/>
      <c r="K54" s="236"/>
      <c r="L54" s="236"/>
      <c r="M54" s="232"/>
      <c r="N54" s="209"/>
      <c r="O54" s="237"/>
      <c r="P54" s="243"/>
      <c r="Q54" s="147"/>
      <c r="R54" s="144"/>
      <c r="S54" s="144"/>
      <c r="T54" s="144"/>
      <c r="U54" s="144"/>
    </row>
    <row r="55" spans="2:23" ht="15.75" customHeight="1" x14ac:dyDescent="0.3">
      <c r="B55" s="235"/>
      <c r="C55" s="230"/>
      <c r="D55" s="230"/>
      <c r="E55" s="230"/>
      <c r="F55" s="212"/>
      <c r="G55" s="236"/>
      <c r="H55" s="213"/>
      <c r="I55" s="213"/>
      <c r="J55" s="236"/>
      <c r="K55" s="236"/>
      <c r="L55" s="236"/>
      <c r="M55" s="232"/>
      <c r="N55" s="209"/>
      <c r="O55" s="237"/>
      <c r="P55" s="243"/>
      <c r="Q55" s="147"/>
      <c r="R55" s="144"/>
      <c r="S55" s="144"/>
      <c r="T55" s="144"/>
      <c r="U55" s="144"/>
    </row>
    <row r="56" spans="2:23" ht="15.75" customHeight="1" x14ac:dyDescent="0.3">
      <c r="B56" s="235"/>
      <c r="C56" s="230"/>
      <c r="D56" s="230"/>
      <c r="E56" s="230"/>
      <c r="F56" s="212"/>
      <c r="G56" s="236"/>
      <c r="H56" s="213"/>
      <c r="I56" s="213"/>
      <c r="J56" s="236"/>
      <c r="K56" s="236"/>
      <c r="L56" s="236"/>
      <c r="M56" s="238"/>
      <c r="N56" s="214"/>
      <c r="O56" s="237"/>
      <c r="P56" s="237"/>
      <c r="Q56" s="141"/>
    </row>
    <row r="57" spans="2:23" ht="15.75" customHeight="1" x14ac:dyDescent="0.3"/>
    <row r="58" spans="2:23" ht="15.75" customHeight="1" x14ac:dyDescent="0.3">
      <c r="F58" s="172"/>
      <c r="G58" s="240"/>
      <c r="H58" s="239"/>
      <c r="I58" s="239"/>
      <c r="J58" s="240"/>
      <c r="K58" s="240"/>
      <c r="L58" s="240"/>
    </row>
    <row r="59" spans="2:23" ht="15.75" customHeight="1" x14ac:dyDescent="0.3"/>
    <row r="60" spans="2:23" ht="15.75" customHeight="1" x14ac:dyDescent="0.3"/>
    <row r="61" spans="2:23" ht="15.75" customHeight="1" x14ac:dyDescent="0.3"/>
    <row r="62" spans="2:23" ht="15.75" customHeight="1" x14ac:dyDescent="0.3"/>
    <row r="63" spans="2:23" ht="15.75" customHeight="1" x14ac:dyDescent="0.3"/>
    <row r="64" spans="2:23" ht="15.75" customHeight="1" x14ac:dyDescent="0.3"/>
    <row r="65" ht="15.75" customHeight="1" x14ac:dyDescent="0.3"/>
    <row r="66" ht="15.75" customHeight="1" x14ac:dyDescent="0.3"/>
    <row r="67" ht="15.75" customHeight="1" x14ac:dyDescent="0.3"/>
  </sheetData>
  <mergeCells count="7">
    <mergeCell ref="U4:W4"/>
    <mergeCell ref="U5:W5"/>
    <mergeCell ref="B36:I36"/>
    <mergeCell ref="B27:G27"/>
    <mergeCell ref="B22:G22"/>
    <mergeCell ref="B24:G24"/>
    <mergeCell ref="B26:G26"/>
  </mergeCells>
  <conditionalFormatting sqref="R7:S7 U7:X7 A9:P17 R9:S17 N7:P7 U9:X17">
    <cfRule type="expression" dxfId="221" priority="8">
      <formula>MOD(ROW(),2)</formula>
    </cfRule>
  </conditionalFormatting>
  <conditionalFormatting sqref="R8:S8 U8:X8 A8:P8">
    <cfRule type="expression" dxfId="220" priority="7">
      <formula>MOD(ROW(),2)</formula>
    </cfRule>
  </conditionalFormatting>
  <conditionalFormatting sqref="A7">
    <cfRule type="expression" dxfId="219" priority="4">
      <formula>MOD(ROW(),2)=0</formula>
    </cfRule>
  </conditionalFormatting>
  <conditionalFormatting sqref="B7:E7 J7:M7 G7">
    <cfRule type="expression" dxfId="218" priority="3">
      <formula>MOD(ROW(),2)=0</formula>
    </cfRule>
  </conditionalFormatting>
  <conditionalFormatting sqref="H7:I7">
    <cfRule type="expression" dxfId="217" priority="2">
      <formula>MOD(ROW(),2)=0</formula>
    </cfRule>
  </conditionalFormatting>
  <conditionalFormatting sqref="F7">
    <cfRule type="expression" dxfId="216" priority="1">
      <formula>MOD(ROW(),2)=0</formula>
    </cfRule>
  </conditionalFormatting>
  <hyperlinks>
    <hyperlink ref="B27" r:id="rId1" xr:uid="{00000000-0004-0000-0600-000000000000}"/>
  </hyperlinks>
  <printOptions horizontalCentered="1" gridLines="1"/>
  <pageMargins left="0" right="0" top="0.75" bottom="0.75" header="0.3" footer="0.3"/>
  <pageSetup scale="53"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pageSetUpPr fitToPage="1"/>
  </sheetPr>
  <dimension ref="A1:Y74"/>
  <sheetViews>
    <sheetView showGridLines="0" zoomScale="80" zoomScaleNormal="80" workbookViewId="0">
      <pane xSplit="2" ySplit="6" topLeftCell="H7" activePane="bottomRight" state="frozen"/>
      <selection activeCell="H1" sqref="H1:I1048576"/>
      <selection pane="topRight" activeCell="H1" sqref="H1:I1048576"/>
      <selection pane="bottomLeft" activeCell="H1" sqref="H1:I1048576"/>
      <selection pane="bottomRight" activeCell="O24" sqref="O24"/>
    </sheetView>
  </sheetViews>
  <sheetFormatPr defaultColWidth="9.109375" defaultRowHeight="14.4" x14ac:dyDescent="0.3"/>
  <cols>
    <col min="1" max="1" width="7.88671875" style="135" customWidth="1"/>
    <col min="2" max="2" width="70.88671875" style="135" bestFit="1" customWidth="1"/>
    <col min="3" max="3" width="48.5546875" style="135" bestFit="1" customWidth="1"/>
    <col min="4" max="4" width="13.44140625" style="135" customWidth="1"/>
    <col min="5" max="5" width="7.6640625" style="135" customWidth="1"/>
    <col min="6" max="6" width="17.5546875" style="135" customWidth="1"/>
    <col min="7" max="7" width="23.88671875" style="135" customWidth="1"/>
    <col min="8" max="9" width="11.6640625" style="137" bestFit="1" customWidth="1"/>
    <col min="10" max="10" width="13.6640625" style="135" bestFit="1" customWidth="1"/>
    <col min="11" max="11" width="19.109375" style="135" customWidth="1"/>
    <col min="12" max="12" width="15.6640625" style="135" bestFit="1" customWidth="1"/>
    <col min="13" max="13" width="22.109375" style="135" customWidth="1"/>
    <col min="14" max="14" width="15.88671875" style="135" bestFit="1" customWidth="1"/>
    <col min="15" max="15" width="12.88671875" style="135" bestFit="1" customWidth="1"/>
    <col min="16" max="16" width="15.88671875" style="135" bestFit="1" customWidth="1"/>
    <col min="17" max="17" width="3.109375" style="135" customWidth="1"/>
    <col min="18" max="18" width="15.88671875" style="135" customWidth="1"/>
    <col min="19" max="19" width="16.88671875" style="135" customWidth="1"/>
    <col min="20" max="20" width="4" style="135" customWidth="1"/>
    <col min="21" max="21" width="14.109375" style="135" bestFit="1" customWidth="1"/>
    <col min="22" max="22" width="15.33203125" style="135" bestFit="1" customWidth="1"/>
    <col min="23" max="23" width="14" style="135" bestFit="1" customWidth="1"/>
    <col min="24" max="24" width="14.33203125" style="135" customWidth="1"/>
    <col min="25" max="16384" width="9.109375" style="135"/>
  </cols>
  <sheetData>
    <row r="1" spans="1:25" ht="15.75" customHeight="1" x14ac:dyDescent="0.3">
      <c r="A1" s="132" t="s">
        <v>195</v>
      </c>
    </row>
    <row r="2" spans="1:25" ht="15.75" customHeight="1" x14ac:dyDescent="0.3">
      <c r="A2" s="138" t="str">
        <f>'#2791 The Learning Center @ Els'!A2</f>
        <v>Federal Grant Allocations/Reimbursements as of: 03/31/2024</v>
      </c>
      <c r="B2" s="199"/>
      <c r="N2" s="140"/>
      <c r="O2" s="140"/>
      <c r="Q2" s="141"/>
      <c r="R2" s="141"/>
      <c r="S2" s="141"/>
      <c r="T2" s="141"/>
    </row>
    <row r="3" spans="1:25" ht="15.75" customHeight="1" x14ac:dyDescent="0.3">
      <c r="A3" s="142" t="s">
        <v>59</v>
      </c>
      <c r="B3" s="132"/>
      <c r="D3" s="132"/>
      <c r="E3" s="132"/>
      <c r="F3" s="132"/>
      <c r="Q3" s="141"/>
      <c r="R3" s="141"/>
      <c r="S3" s="141"/>
      <c r="T3" s="141"/>
      <c r="U3" s="136"/>
      <c r="V3" s="143"/>
    </row>
    <row r="4" spans="1:25" ht="15.75" customHeight="1" x14ac:dyDescent="0.3">
      <c r="A4" s="132" t="s">
        <v>143</v>
      </c>
      <c r="N4" s="145"/>
      <c r="O4" s="145"/>
      <c r="P4" s="145"/>
      <c r="Q4" s="146"/>
      <c r="R4" s="141"/>
      <c r="S4" s="141"/>
      <c r="T4" s="146"/>
      <c r="U4" s="594" t="s">
        <v>263</v>
      </c>
      <c r="V4" s="594"/>
      <c r="W4" s="594"/>
      <c r="X4" s="147"/>
    </row>
    <row r="5" spans="1:25" ht="15" thickBot="1" x14ac:dyDescent="0.35">
      <c r="A5" s="137"/>
      <c r="H5" s="148"/>
      <c r="I5" s="148"/>
      <c r="N5" s="145"/>
      <c r="O5" s="145"/>
      <c r="P5" s="145"/>
      <c r="Q5" s="146"/>
      <c r="R5" s="150"/>
      <c r="S5" s="150"/>
      <c r="T5" s="146"/>
      <c r="U5" s="593"/>
      <c r="V5" s="593"/>
      <c r="W5" s="593"/>
      <c r="X5" s="151"/>
    </row>
    <row r="6" spans="1:25" s="202" customFormat="1" ht="58.2"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145"/>
      <c r="R6" s="154" t="s">
        <v>264</v>
      </c>
      <c r="S6" s="155" t="s">
        <v>265</v>
      </c>
      <c r="T6" s="200"/>
      <c r="U6" s="345" t="s">
        <v>223</v>
      </c>
      <c r="V6" s="346" t="s">
        <v>251</v>
      </c>
      <c r="W6" s="347" t="s">
        <v>252</v>
      </c>
      <c r="X6" s="159" t="str">
        <f>'#2791 The Learning Center @ Els'!X6</f>
        <v>Available Budget as of 03/31/2024</v>
      </c>
    </row>
    <row r="7" spans="1:25" ht="15.75" customHeight="1" x14ac:dyDescent="0.3">
      <c r="A7" s="322">
        <v>4201</v>
      </c>
      <c r="B7" s="135" t="s">
        <v>243</v>
      </c>
      <c r="C7" s="371" t="s">
        <v>95</v>
      </c>
      <c r="D7" s="162" t="s">
        <v>273</v>
      </c>
      <c r="E7" s="182" t="s">
        <v>266</v>
      </c>
      <c r="F7" s="137" t="s">
        <v>267</v>
      </c>
      <c r="G7" s="136" t="s">
        <v>7</v>
      </c>
      <c r="H7" s="296">
        <v>2.3E-2</v>
      </c>
      <c r="I7" s="296">
        <v>0.1265</v>
      </c>
      <c r="J7" s="169">
        <v>45473</v>
      </c>
      <c r="K7" s="169">
        <v>45474</v>
      </c>
      <c r="L7" s="169">
        <v>45108</v>
      </c>
      <c r="M7" s="137" t="s">
        <v>268</v>
      </c>
      <c r="N7" s="389">
        <v>343239.75</v>
      </c>
      <c r="O7" s="398">
        <v>0</v>
      </c>
      <c r="P7" s="391">
        <f t="shared" ref="P7:P15" si="0">N7+O7</f>
        <v>343239.75</v>
      </c>
      <c r="Q7" s="248"/>
      <c r="R7" s="389"/>
      <c r="S7" s="391">
        <f>P7-R7</f>
        <v>343239.75</v>
      </c>
      <c r="T7" s="248"/>
      <c r="U7" s="389">
        <v>133369.48000000001</v>
      </c>
      <c r="V7" s="390">
        <v>0</v>
      </c>
      <c r="W7" s="469">
        <f>U7+V7</f>
        <v>133369.48000000001</v>
      </c>
      <c r="X7" s="471">
        <f>S7-U7</f>
        <v>209870.27</v>
      </c>
    </row>
    <row r="8" spans="1:25" ht="15.75" customHeight="1" x14ac:dyDescent="0.3">
      <c r="A8" s="160">
        <v>4228</v>
      </c>
      <c r="B8" s="135" t="s">
        <v>353</v>
      </c>
      <c r="C8" s="563" t="s">
        <v>354</v>
      </c>
      <c r="D8" s="137" t="s">
        <v>355</v>
      </c>
      <c r="E8" s="137" t="s">
        <v>342</v>
      </c>
      <c r="F8" s="568" t="s">
        <v>356</v>
      </c>
      <c r="G8" s="235" t="s">
        <v>7</v>
      </c>
      <c r="H8" s="296">
        <v>2.3E-2</v>
      </c>
      <c r="I8" s="296">
        <v>0.1265</v>
      </c>
      <c r="J8" s="169">
        <v>45565</v>
      </c>
      <c r="K8" s="169">
        <v>45566</v>
      </c>
      <c r="L8" s="169">
        <v>45314</v>
      </c>
      <c r="M8" s="137" t="s">
        <v>357</v>
      </c>
      <c r="N8" s="392">
        <v>31524.12</v>
      </c>
      <c r="O8" s="523"/>
      <c r="P8" s="394">
        <f>N8+O8</f>
        <v>31524.12</v>
      </c>
      <c r="Q8" s="248"/>
      <c r="R8" s="519"/>
      <c r="S8" s="394">
        <f>P8-R8</f>
        <v>31524.12</v>
      </c>
      <c r="T8" s="248"/>
      <c r="U8" s="392">
        <v>0</v>
      </c>
      <c r="V8" s="393"/>
      <c r="W8" s="470"/>
      <c r="X8" s="415">
        <f>S8-W8</f>
        <v>31524.12</v>
      </c>
    </row>
    <row r="9" spans="1:25" ht="15.75" customHeight="1" x14ac:dyDescent="0.3">
      <c r="A9" s="137">
        <v>4253</v>
      </c>
      <c r="B9" s="147" t="s">
        <v>114</v>
      </c>
      <c r="C9" s="572" t="s">
        <v>344</v>
      </c>
      <c r="D9" s="137" t="s">
        <v>347</v>
      </c>
      <c r="E9" s="137" t="s">
        <v>345</v>
      </c>
      <c r="F9" s="135" t="s">
        <v>346</v>
      </c>
      <c r="G9" s="135" t="s">
        <v>7</v>
      </c>
      <c r="H9" s="296">
        <v>2.3E-2</v>
      </c>
      <c r="I9" s="296">
        <v>0.1265</v>
      </c>
      <c r="J9" s="169">
        <v>45473</v>
      </c>
      <c r="K9" s="169">
        <v>45474</v>
      </c>
      <c r="L9" s="169">
        <v>45108</v>
      </c>
      <c r="M9" s="137" t="s">
        <v>268</v>
      </c>
      <c r="N9" s="392">
        <v>22530.82</v>
      </c>
      <c r="O9" s="523"/>
      <c r="P9" s="394">
        <f>N9+O9</f>
        <v>22530.82</v>
      </c>
      <c r="Q9" s="248"/>
      <c r="R9" s="519"/>
      <c r="S9" s="394">
        <f>P9-R9</f>
        <v>22530.82</v>
      </c>
      <c r="T9" s="248"/>
      <c r="U9" s="392"/>
      <c r="V9" s="393"/>
      <c r="W9" s="470"/>
      <c r="X9" s="415">
        <f>S9-W9</f>
        <v>22530.82</v>
      </c>
    </row>
    <row r="10" spans="1:25" ht="15.75" customHeight="1" x14ac:dyDescent="0.3">
      <c r="A10" s="322" t="s">
        <v>292</v>
      </c>
      <c r="B10" s="135" t="s">
        <v>358</v>
      </c>
      <c r="C10" s="371" t="s">
        <v>293</v>
      </c>
      <c r="D10" s="162" t="s">
        <v>294</v>
      </c>
      <c r="E10" s="182" t="s">
        <v>295</v>
      </c>
      <c r="F10" s="137" t="s">
        <v>296</v>
      </c>
      <c r="G10" s="136" t="s">
        <v>7</v>
      </c>
      <c r="H10" s="296">
        <v>2.3E-2</v>
      </c>
      <c r="I10" s="296">
        <v>0.1265</v>
      </c>
      <c r="J10" s="169">
        <v>45199</v>
      </c>
      <c r="K10" s="169">
        <v>45199</v>
      </c>
      <c r="L10" s="169">
        <v>44378</v>
      </c>
      <c r="M10" s="137" t="s">
        <v>180</v>
      </c>
      <c r="N10" s="392">
        <v>1044.3599999999999</v>
      </c>
      <c r="O10" s="523"/>
      <c r="P10" s="394">
        <f>N10-O10</f>
        <v>1044.3599999999999</v>
      </c>
      <c r="Q10" s="248"/>
      <c r="R10" s="519"/>
      <c r="S10" s="394">
        <f>P10-R10</f>
        <v>1044.3599999999999</v>
      </c>
      <c r="T10" s="248"/>
      <c r="U10" s="392">
        <v>1044.3599999999999</v>
      </c>
      <c r="V10" s="393"/>
      <c r="W10" s="470">
        <f>SUM(U10:V10)</f>
        <v>1044.3599999999999</v>
      </c>
      <c r="X10" s="415">
        <f>S10-U10</f>
        <v>0</v>
      </c>
      <c r="Y10" s="135" t="s">
        <v>326</v>
      </c>
    </row>
    <row r="11" spans="1:25" ht="15.75" customHeight="1" x14ac:dyDescent="0.3">
      <c r="A11" s="137">
        <v>4423</v>
      </c>
      <c r="B11" s="135" t="s">
        <v>193</v>
      </c>
      <c r="C11" s="289" t="s">
        <v>232</v>
      </c>
      <c r="D11" s="137" t="s">
        <v>175</v>
      </c>
      <c r="E11" s="137" t="s">
        <v>211</v>
      </c>
      <c r="F11" s="137" t="s">
        <v>184</v>
      </c>
      <c r="G11" s="136" t="s">
        <v>7</v>
      </c>
      <c r="H11" s="296">
        <v>0.05</v>
      </c>
      <c r="I11" s="296">
        <v>0.1265</v>
      </c>
      <c r="J11" s="169">
        <v>45199</v>
      </c>
      <c r="K11" s="169">
        <v>45199</v>
      </c>
      <c r="L11" s="169">
        <v>44201</v>
      </c>
      <c r="M11" s="137" t="s">
        <v>180</v>
      </c>
      <c r="N11" s="399">
        <v>196050.31</v>
      </c>
      <c r="O11" s="393">
        <v>0.05</v>
      </c>
      <c r="P11" s="394">
        <f t="shared" si="0"/>
        <v>196050.36</v>
      </c>
      <c r="Q11" s="397"/>
      <c r="R11" s="392">
        <v>46806.16</v>
      </c>
      <c r="S11" s="394">
        <f t="shared" ref="S11:S23" si="1">P11-R11</f>
        <v>149244.19999999998</v>
      </c>
      <c r="T11" s="248"/>
      <c r="U11" s="392">
        <v>144276.82</v>
      </c>
      <c r="V11" s="393">
        <v>0</v>
      </c>
      <c r="W11" s="470">
        <f t="shared" ref="W11:W23" si="2">U11+V11</f>
        <v>144276.82</v>
      </c>
      <c r="X11" s="415">
        <v>0</v>
      </c>
      <c r="Y11" s="135" t="s">
        <v>326</v>
      </c>
    </row>
    <row r="12" spans="1:25" ht="15.75" customHeight="1" x14ac:dyDescent="0.3">
      <c r="A12" s="137">
        <v>4426</v>
      </c>
      <c r="B12" s="135" t="s">
        <v>240</v>
      </c>
      <c r="C12" s="289" t="s">
        <v>232</v>
      </c>
      <c r="D12" s="137" t="s">
        <v>175</v>
      </c>
      <c r="E12" s="137" t="s">
        <v>217</v>
      </c>
      <c r="F12" s="137" t="s">
        <v>176</v>
      </c>
      <c r="G12" s="136" t="s">
        <v>7</v>
      </c>
      <c r="H12" s="296">
        <v>0.05</v>
      </c>
      <c r="I12" s="296">
        <v>0.1265</v>
      </c>
      <c r="J12" s="169">
        <v>45199</v>
      </c>
      <c r="K12" s="169">
        <v>45199</v>
      </c>
      <c r="L12" s="169">
        <v>44201</v>
      </c>
      <c r="M12" s="137" t="s">
        <v>178</v>
      </c>
      <c r="N12" s="399">
        <v>362910.12</v>
      </c>
      <c r="O12" s="393">
        <v>0</v>
      </c>
      <c r="P12" s="394">
        <f t="shared" si="0"/>
        <v>362910.12</v>
      </c>
      <c r="Q12" s="397"/>
      <c r="R12" s="392">
        <v>341604.35</v>
      </c>
      <c r="S12" s="394">
        <f t="shared" si="1"/>
        <v>21305.770000000019</v>
      </c>
      <c r="T12" s="248"/>
      <c r="U12" s="392">
        <v>21305.77</v>
      </c>
      <c r="V12" s="393">
        <v>0</v>
      </c>
      <c r="W12" s="470">
        <f t="shared" si="2"/>
        <v>21305.77</v>
      </c>
      <c r="X12" s="415">
        <f t="shared" ref="X12:X22" si="3">S12-U12</f>
        <v>0</v>
      </c>
      <c r="Y12" s="135" t="s">
        <v>326</v>
      </c>
    </row>
    <row r="13" spans="1:25" ht="15.75" customHeight="1" x14ac:dyDescent="0.3">
      <c r="A13" s="137">
        <v>4427</v>
      </c>
      <c r="B13" s="135" t="s">
        <v>181</v>
      </c>
      <c r="C13" s="289" t="s">
        <v>232</v>
      </c>
      <c r="D13" s="137" t="s">
        <v>175</v>
      </c>
      <c r="E13" s="137" t="s">
        <v>216</v>
      </c>
      <c r="F13" s="137" t="s">
        <v>183</v>
      </c>
      <c r="G13" s="136" t="s">
        <v>7</v>
      </c>
      <c r="H13" s="296">
        <v>0.05</v>
      </c>
      <c r="I13" s="296">
        <v>0.1265</v>
      </c>
      <c r="J13" s="169">
        <v>45199</v>
      </c>
      <c r="K13" s="169">
        <v>45199</v>
      </c>
      <c r="L13" s="169">
        <v>44201</v>
      </c>
      <c r="M13" s="137" t="s">
        <v>179</v>
      </c>
      <c r="N13" s="399">
        <v>41419.089999999997</v>
      </c>
      <c r="O13" s="393">
        <v>0</v>
      </c>
      <c r="P13" s="394">
        <f t="shared" si="0"/>
        <v>41419.089999999997</v>
      </c>
      <c r="Q13" s="397"/>
      <c r="R13" s="392">
        <v>33784</v>
      </c>
      <c r="S13" s="394">
        <f t="shared" si="1"/>
        <v>7635.0899999999965</v>
      </c>
      <c r="T13" s="248"/>
      <c r="U13" s="392">
        <v>6190</v>
      </c>
      <c r="V13" s="393">
        <v>0</v>
      </c>
      <c r="W13" s="470">
        <f t="shared" si="2"/>
        <v>6190</v>
      </c>
      <c r="X13" s="415">
        <v>0</v>
      </c>
      <c r="Y13" s="135" t="s">
        <v>326</v>
      </c>
    </row>
    <row r="14" spans="1:25" ht="15.75" customHeight="1" x14ac:dyDescent="0.3">
      <c r="A14" s="137">
        <v>4428</v>
      </c>
      <c r="B14" s="135" t="s">
        <v>191</v>
      </c>
      <c r="C14" s="289" t="s">
        <v>232</v>
      </c>
      <c r="D14" s="137" t="s">
        <v>175</v>
      </c>
      <c r="E14" s="137" t="s">
        <v>210</v>
      </c>
      <c r="F14" s="137" t="s">
        <v>192</v>
      </c>
      <c r="G14" s="136" t="s">
        <v>7</v>
      </c>
      <c r="H14" s="296">
        <v>0.05</v>
      </c>
      <c r="I14" s="296">
        <v>0.1265</v>
      </c>
      <c r="J14" s="169">
        <v>45199</v>
      </c>
      <c r="K14" s="169">
        <v>45199</v>
      </c>
      <c r="L14" s="169">
        <v>44201</v>
      </c>
      <c r="M14" s="137" t="s">
        <v>201</v>
      </c>
      <c r="N14" s="399">
        <v>23145.42</v>
      </c>
      <c r="O14" s="393">
        <v>0</v>
      </c>
      <c r="P14" s="394">
        <f t="shared" si="0"/>
        <v>23145.42</v>
      </c>
      <c r="Q14" s="397"/>
      <c r="R14" s="392">
        <v>0</v>
      </c>
      <c r="S14" s="394">
        <f t="shared" si="1"/>
        <v>23145.42</v>
      </c>
      <c r="T14" s="248"/>
      <c r="U14" s="392">
        <v>3423.27</v>
      </c>
      <c r="V14" s="393">
        <v>0</v>
      </c>
      <c r="W14" s="470">
        <f t="shared" si="2"/>
        <v>3423.27</v>
      </c>
      <c r="X14" s="415">
        <v>0</v>
      </c>
      <c r="Y14" s="135" t="s">
        <v>326</v>
      </c>
    </row>
    <row r="15" spans="1:25" ht="15.75" customHeight="1" x14ac:dyDescent="0.3">
      <c r="A15" s="137">
        <v>4429</v>
      </c>
      <c r="B15" s="135" t="s">
        <v>189</v>
      </c>
      <c r="C15" s="289" t="s">
        <v>232</v>
      </c>
      <c r="D15" s="137" t="s">
        <v>175</v>
      </c>
      <c r="E15" s="137" t="s">
        <v>215</v>
      </c>
      <c r="F15" s="137" t="s">
        <v>190</v>
      </c>
      <c r="G15" s="136" t="s">
        <v>7</v>
      </c>
      <c r="H15" s="296">
        <v>0.05</v>
      </c>
      <c r="I15" s="296">
        <v>0.1265</v>
      </c>
      <c r="J15" s="169">
        <v>45199</v>
      </c>
      <c r="K15" s="169">
        <v>45199</v>
      </c>
      <c r="L15" s="169">
        <v>44201</v>
      </c>
      <c r="M15" s="137" t="s">
        <v>200</v>
      </c>
      <c r="N15" s="399">
        <v>3339.73</v>
      </c>
      <c r="O15" s="393">
        <v>0</v>
      </c>
      <c r="P15" s="394">
        <f t="shared" si="0"/>
        <v>3339.73</v>
      </c>
      <c r="Q15" s="397"/>
      <c r="R15" s="392">
        <v>0</v>
      </c>
      <c r="S15" s="394">
        <f t="shared" si="1"/>
        <v>3339.73</v>
      </c>
      <c r="T15" s="248"/>
      <c r="U15" s="392">
        <v>0</v>
      </c>
      <c r="V15" s="393">
        <v>0</v>
      </c>
      <c r="W15" s="470">
        <f t="shared" si="2"/>
        <v>0</v>
      </c>
      <c r="X15" s="415">
        <v>0</v>
      </c>
      <c r="Y15" s="135" t="s">
        <v>326</v>
      </c>
    </row>
    <row r="16" spans="1:25" ht="15.75" customHeight="1" x14ac:dyDescent="0.3">
      <c r="A16" s="137">
        <v>4450</v>
      </c>
      <c r="B16" s="135" t="s">
        <v>202</v>
      </c>
      <c r="C16" s="289" t="s">
        <v>185</v>
      </c>
      <c r="D16" s="137" t="s">
        <v>186</v>
      </c>
      <c r="E16" s="287" t="s">
        <v>214</v>
      </c>
      <c r="F16" s="137" t="s">
        <v>203</v>
      </c>
      <c r="G16" s="136" t="s">
        <v>7</v>
      </c>
      <c r="H16" s="296">
        <v>0.05</v>
      </c>
      <c r="I16" s="296">
        <v>0.1265</v>
      </c>
      <c r="J16" s="169">
        <v>45565</v>
      </c>
      <c r="K16" s="169">
        <v>45565</v>
      </c>
      <c r="L16" s="169">
        <v>44279</v>
      </c>
      <c r="M16" s="137" t="s">
        <v>204</v>
      </c>
      <c r="N16" s="399">
        <v>17731.07</v>
      </c>
      <c r="O16" s="393">
        <v>0</v>
      </c>
      <c r="P16" s="394">
        <f t="shared" ref="P16:P22" si="4">N16+O16</f>
        <v>17731.07</v>
      </c>
      <c r="Q16" s="397"/>
      <c r="R16" s="392">
        <v>0</v>
      </c>
      <c r="S16" s="394">
        <f t="shared" si="1"/>
        <v>17731.07</v>
      </c>
      <c r="T16" s="248"/>
      <c r="U16" s="392">
        <v>0</v>
      </c>
      <c r="V16" s="393">
        <v>0</v>
      </c>
      <c r="W16" s="470">
        <f t="shared" si="2"/>
        <v>0</v>
      </c>
      <c r="X16" s="415">
        <f t="shared" si="3"/>
        <v>17731.07</v>
      </c>
    </row>
    <row r="17" spans="1:25" ht="15.75" customHeight="1" x14ac:dyDescent="0.3">
      <c r="A17" s="137">
        <v>4452</v>
      </c>
      <c r="B17" s="135" t="s">
        <v>297</v>
      </c>
      <c r="C17" s="518" t="s">
        <v>185</v>
      </c>
      <c r="D17" s="137" t="s">
        <v>186</v>
      </c>
      <c r="E17" s="287" t="s">
        <v>275</v>
      </c>
      <c r="F17" s="137" t="s">
        <v>276</v>
      </c>
      <c r="G17" s="136" t="s">
        <v>7</v>
      </c>
      <c r="H17" s="296">
        <v>0.05</v>
      </c>
      <c r="I17" s="296">
        <v>0.1265</v>
      </c>
      <c r="J17" s="169">
        <v>45565</v>
      </c>
      <c r="K17" s="169">
        <v>45565</v>
      </c>
      <c r="L17" s="169">
        <v>44279</v>
      </c>
      <c r="M17" s="137" t="s">
        <v>188</v>
      </c>
      <c r="N17" s="399">
        <v>354732.35</v>
      </c>
      <c r="O17" s="393">
        <v>55.57</v>
      </c>
      <c r="P17" s="394">
        <f t="shared" si="4"/>
        <v>354787.92</v>
      </c>
      <c r="Q17" s="397"/>
      <c r="R17" s="392">
        <v>225910.11</v>
      </c>
      <c r="S17" s="394">
        <f t="shared" si="1"/>
        <v>128877.81</v>
      </c>
      <c r="T17" s="248"/>
      <c r="U17" s="392"/>
      <c r="V17" s="393"/>
      <c r="W17" s="470">
        <f t="shared" si="2"/>
        <v>0</v>
      </c>
      <c r="X17" s="415">
        <f t="shared" si="3"/>
        <v>128877.81</v>
      </c>
    </row>
    <row r="18" spans="1:25" ht="15.75" customHeight="1" x14ac:dyDescent="0.3">
      <c r="A18" s="137">
        <v>4454</v>
      </c>
      <c r="B18" s="135" t="s">
        <v>298</v>
      </c>
      <c r="C18" s="518" t="s">
        <v>185</v>
      </c>
      <c r="D18" s="137" t="s">
        <v>186</v>
      </c>
      <c r="E18" s="287" t="s">
        <v>277</v>
      </c>
      <c r="F18" s="137" t="s">
        <v>290</v>
      </c>
      <c r="G18" s="136" t="s">
        <v>7</v>
      </c>
      <c r="H18" s="296">
        <v>0.05</v>
      </c>
      <c r="I18" s="296">
        <v>0.1265</v>
      </c>
      <c r="J18" s="169">
        <v>45565</v>
      </c>
      <c r="K18" s="169">
        <v>45565</v>
      </c>
      <c r="L18" s="169">
        <v>44279</v>
      </c>
      <c r="M18" s="137" t="s">
        <v>244</v>
      </c>
      <c r="N18" s="399">
        <v>19058.650000000001</v>
      </c>
      <c r="O18" s="393">
        <v>351.15</v>
      </c>
      <c r="P18" s="394">
        <f t="shared" si="4"/>
        <v>19409.800000000003</v>
      </c>
      <c r="Q18" s="397"/>
      <c r="R18" s="392"/>
      <c r="S18" s="394">
        <f t="shared" si="1"/>
        <v>19409.800000000003</v>
      </c>
      <c r="T18" s="248"/>
      <c r="U18" s="392"/>
      <c r="V18" s="393"/>
      <c r="W18" s="470">
        <f t="shared" si="2"/>
        <v>0</v>
      </c>
      <c r="X18" s="415">
        <f t="shared" si="3"/>
        <v>19409.800000000003</v>
      </c>
    </row>
    <row r="19" spans="1:25" ht="15.75" customHeight="1" x14ac:dyDescent="0.3">
      <c r="A19" s="137">
        <v>4457</v>
      </c>
      <c r="B19" s="135" t="s">
        <v>299</v>
      </c>
      <c r="C19" s="518" t="s">
        <v>185</v>
      </c>
      <c r="D19" s="137" t="s">
        <v>186</v>
      </c>
      <c r="E19" s="287" t="s">
        <v>279</v>
      </c>
      <c r="F19" s="137" t="s">
        <v>278</v>
      </c>
      <c r="G19" s="136" t="s">
        <v>7</v>
      </c>
      <c r="H19" s="296">
        <v>0.05</v>
      </c>
      <c r="I19" s="296">
        <v>0.1265</v>
      </c>
      <c r="J19" s="169">
        <v>45565</v>
      </c>
      <c r="K19" s="169">
        <v>45565</v>
      </c>
      <c r="L19" s="169">
        <v>44279</v>
      </c>
      <c r="M19" s="137" t="s">
        <v>280</v>
      </c>
      <c r="N19" s="399">
        <v>9071.36</v>
      </c>
      <c r="O19" s="393"/>
      <c r="P19" s="394">
        <f t="shared" si="4"/>
        <v>9071.36</v>
      </c>
      <c r="Q19" s="397"/>
      <c r="R19" s="392"/>
      <c r="S19" s="394">
        <f t="shared" si="1"/>
        <v>9071.36</v>
      </c>
      <c r="T19" s="248"/>
      <c r="U19" s="392"/>
      <c r="V19" s="393"/>
      <c r="W19" s="470">
        <f t="shared" si="2"/>
        <v>0</v>
      </c>
      <c r="X19" s="415">
        <f t="shared" si="3"/>
        <v>9071.36</v>
      </c>
    </row>
    <row r="20" spans="1:25" ht="15.75" customHeight="1" x14ac:dyDescent="0.3">
      <c r="A20" s="137">
        <v>4459</v>
      </c>
      <c r="B20" s="135" t="s">
        <v>212</v>
      </c>
      <c r="C20" s="518" t="s">
        <v>185</v>
      </c>
      <c r="D20" s="137" t="s">
        <v>186</v>
      </c>
      <c r="E20" s="287" t="s">
        <v>213</v>
      </c>
      <c r="F20" s="137" t="s">
        <v>187</v>
      </c>
      <c r="G20" s="136" t="s">
        <v>7</v>
      </c>
      <c r="H20" s="296">
        <v>0.05</v>
      </c>
      <c r="I20" s="296">
        <v>0.1265</v>
      </c>
      <c r="J20" s="169">
        <v>45565</v>
      </c>
      <c r="K20" s="169">
        <v>45565</v>
      </c>
      <c r="L20" s="169">
        <v>44279</v>
      </c>
      <c r="M20" s="137" t="s">
        <v>188</v>
      </c>
      <c r="N20" s="399">
        <v>1418929.41</v>
      </c>
      <c r="O20" s="393">
        <v>222.28</v>
      </c>
      <c r="P20" s="394">
        <f t="shared" si="4"/>
        <v>1419151.69</v>
      </c>
      <c r="Q20" s="397"/>
      <c r="R20" s="392">
        <v>426891.03</v>
      </c>
      <c r="S20" s="394">
        <f t="shared" si="1"/>
        <v>992260.65999999992</v>
      </c>
      <c r="T20" s="248"/>
      <c r="U20" s="392">
        <v>222830.69</v>
      </c>
      <c r="V20" s="393"/>
      <c r="W20" s="470">
        <f t="shared" si="2"/>
        <v>222830.69</v>
      </c>
      <c r="X20" s="415">
        <f t="shared" si="3"/>
        <v>769429.97</v>
      </c>
    </row>
    <row r="21" spans="1:25" ht="15.75" customHeight="1" x14ac:dyDescent="0.3">
      <c r="A21" s="137">
        <v>4462</v>
      </c>
      <c r="B21" s="135" t="s">
        <v>301</v>
      </c>
      <c r="C21" s="518" t="s">
        <v>185</v>
      </c>
      <c r="D21" s="137" t="s">
        <v>186</v>
      </c>
      <c r="E21" s="287" t="s">
        <v>284</v>
      </c>
      <c r="F21" s="137" t="s">
        <v>285</v>
      </c>
      <c r="G21" s="136" t="s">
        <v>7</v>
      </c>
      <c r="H21" s="296">
        <v>0.05</v>
      </c>
      <c r="I21" s="296">
        <v>0.1265</v>
      </c>
      <c r="J21" s="169">
        <v>45565</v>
      </c>
      <c r="K21" s="169">
        <v>45565</v>
      </c>
      <c r="L21" s="169">
        <v>44279</v>
      </c>
      <c r="M21" s="137" t="s">
        <v>286</v>
      </c>
      <c r="N21" s="399">
        <v>15023.94</v>
      </c>
      <c r="O21" s="393"/>
      <c r="P21" s="394">
        <f t="shared" si="4"/>
        <v>15023.94</v>
      </c>
      <c r="Q21" s="397"/>
      <c r="R21" s="392"/>
      <c r="S21" s="394">
        <f t="shared" si="1"/>
        <v>15023.94</v>
      </c>
      <c r="T21" s="248"/>
      <c r="U21" s="392"/>
      <c r="V21" s="393"/>
      <c r="W21" s="470">
        <f t="shared" si="2"/>
        <v>0</v>
      </c>
      <c r="X21" s="415">
        <f t="shared" si="3"/>
        <v>15023.94</v>
      </c>
    </row>
    <row r="22" spans="1:25" ht="15.75" customHeight="1" x14ac:dyDescent="0.3">
      <c r="A22" s="137">
        <v>4463</v>
      </c>
      <c r="B22" s="135" t="s">
        <v>302</v>
      </c>
      <c r="C22" s="518" t="s">
        <v>185</v>
      </c>
      <c r="D22" s="137" t="s">
        <v>186</v>
      </c>
      <c r="E22" s="287" t="s">
        <v>287</v>
      </c>
      <c r="F22" s="137" t="s">
        <v>288</v>
      </c>
      <c r="G22" s="136" t="s">
        <v>7</v>
      </c>
      <c r="H22" s="296">
        <v>0.05</v>
      </c>
      <c r="I22" s="296">
        <v>0.1265</v>
      </c>
      <c r="J22" s="169">
        <v>45565</v>
      </c>
      <c r="K22" s="169">
        <v>45565</v>
      </c>
      <c r="L22" s="169">
        <v>44279</v>
      </c>
      <c r="M22" s="137" t="s">
        <v>289</v>
      </c>
      <c r="N22" s="399">
        <v>50665.68</v>
      </c>
      <c r="O22" s="393"/>
      <c r="P22" s="394">
        <f t="shared" si="4"/>
        <v>50665.68</v>
      </c>
      <c r="Q22" s="397"/>
      <c r="R22" s="392"/>
      <c r="S22" s="394">
        <f t="shared" si="1"/>
        <v>50665.68</v>
      </c>
      <c r="T22" s="248"/>
      <c r="U22" s="392"/>
      <c r="V22" s="393"/>
      <c r="W22" s="470"/>
      <c r="X22" s="415">
        <f t="shared" si="3"/>
        <v>50665.68</v>
      </c>
    </row>
    <row r="23" spans="1:25" ht="15.75" customHeight="1" x14ac:dyDescent="0.3">
      <c r="A23" s="137">
        <v>4464</v>
      </c>
      <c r="B23" s="135" t="s">
        <v>239</v>
      </c>
      <c r="C23" s="518" t="s">
        <v>235</v>
      </c>
      <c r="D23" s="137" t="s">
        <v>175</v>
      </c>
      <c r="E23" s="137" t="s">
        <v>225</v>
      </c>
      <c r="F23" s="137" t="s">
        <v>226</v>
      </c>
      <c r="G23" s="136" t="s">
        <v>7</v>
      </c>
      <c r="H23" s="296">
        <v>0.05</v>
      </c>
      <c r="I23" s="296">
        <v>0.1265</v>
      </c>
      <c r="J23" s="169">
        <v>45199</v>
      </c>
      <c r="K23" s="169">
        <v>45199</v>
      </c>
      <c r="L23" s="169">
        <v>44201</v>
      </c>
      <c r="M23" s="137" t="s">
        <v>234</v>
      </c>
      <c r="N23" s="400">
        <v>219364.12</v>
      </c>
      <c r="O23" s="401">
        <v>0</v>
      </c>
      <c r="P23" s="402">
        <f t="shared" ref="P23" si="5">N23+O23</f>
        <v>219364.12</v>
      </c>
      <c r="Q23" s="248"/>
      <c r="R23" s="403"/>
      <c r="S23" s="402">
        <f t="shared" si="1"/>
        <v>219364.12</v>
      </c>
      <c r="T23" s="248"/>
      <c r="U23" s="403">
        <v>168373.85</v>
      </c>
      <c r="V23" s="393">
        <v>0</v>
      </c>
      <c r="W23" s="470">
        <f t="shared" si="2"/>
        <v>168373.85</v>
      </c>
      <c r="X23" s="472">
        <v>0</v>
      </c>
      <c r="Y23" s="135" t="s">
        <v>326</v>
      </c>
    </row>
    <row r="24" spans="1:25" ht="15.75" customHeight="1" thickBot="1" x14ac:dyDescent="0.35">
      <c r="C24" s="371"/>
      <c r="D24" s="182"/>
      <c r="E24" s="182"/>
      <c r="J24" s="198"/>
      <c r="K24" s="198"/>
      <c r="L24" s="198"/>
      <c r="M24" s="224" t="s">
        <v>38</v>
      </c>
      <c r="N24" s="366">
        <f>SUM(N7:N23)</f>
        <v>3129780.3</v>
      </c>
      <c r="O24" s="367">
        <f>SUM(O7:O23)</f>
        <v>629.04999999999995</v>
      </c>
      <c r="P24" s="368">
        <f>SUM(P7:P23)</f>
        <v>3130409.35</v>
      </c>
      <c r="Q24" s="130"/>
      <c r="R24" s="366">
        <f>SUM(R7:R23)</f>
        <v>1074995.6499999999</v>
      </c>
      <c r="S24" s="368">
        <f>SUM(S7:S23)</f>
        <v>2055413.6999999997</v>
      </c>
      <c r="T24" s="175"/>
      <c r="U24" s="366">
        <f>SUM(U7:U23)</f>
        <v>700814.24000000011</v>
      </c>
      <c r="V24" s="367">
        <f>SUM(V7:V23)</f>
        <v>0</v>
      </c>
      <c r="W24" s="367">
        <f>SUM(W7:W23)</f>
        <v>700814.24000000011</v>
      </c>
      <c r="X24" s="368">
        <f>SUM(X7:X23)</f>
        <v>1274134.8399999999</v>
      </c>
    </row>
    <row r="25" spans="1:25" ht="15.75" customHeight="1" thickTop="1" x14ac:dyDescent="0.3">
      <c r="C25" s="371"/>
      <c r="D25" s="182"/>
      <c r="E25" s="182"/>
      <c r="M25" s="224"/>
      <c r="N25" s="171"/>
      <c r="O25" s="171"/>
      <c r="P25" s="171"/>
      <c r="R25" s="170"/>
      <c r="S25" s="170"/>
      <c r="T25" s="170"/>
      <c r="U25" s="141"/>
    </row>
    <row r="26" spans="1:25" ht="15.75" customHeight="1" x14ac:dyDescent="0.3">
      <c r="C26" s="371"/>
      <c r="D26" s="182"/>
      <c r="E26" s="182"/>
      <c r="M26" s="224"/>
      <c r="N26" s="171"/>
      <c r="O26" s="171"/>
      <c r="P26" s="171"/>
      <c r="R26" s="171"/>
      <c r="S26" s="171"/>
      <c r="T26" s="170"/>
      <c r="U26" s="141"/>
    </row>
    <row r="27" spans="1:25" ht="15.75" customHeight="1" x14ac:dyDescent="0.3">
      <c r="B27" s="132" t="s">
        <v>111</v>
      </c>
      <c r="C27" s="371"/>
      <c r="D27" s="182"/>
      <c r="E27" s="182"/>
      <c r="M27" s="224"/>
      <c r="N27" s="171"/>
      <c r="O27" s="171"/>
      <c r="P27" s="171"/>
      <c r="R27" s="171"/>
      <c r="S27" s="171"/>
      <c r="T27" s="170"/>
      <c r="U27" s="141"/>
    </row>
    <row r="28" spans="1:25" ht="15.75" customHeight="1" x14ac:dyDescent="0.3">
      <c r="B28" s="596" t="s">
        <v>253</v>
      </c>
      <c r="C28" s="596"/>
      <c r="D28" s="596"/>
      <c r="E28" s="596"/>
      <c r="F28" s="596"/>
      <c r="G28" s="596"/>
      <c r="H28" s="177"/>
      <c r="I28" s="177"/>
      <c r="J28" s="176"/>
      <c r="M28" s="224"/>
      <c r="N28" s="171"/>
      <c r="O28" s="171"/>
      <c r="P28" s="171"/>
      <c r="R28" s="171"/>
      <c r="S28" s="171"/>
      <c r="T28" s="170"/>
      <c r="U28" s="141"/>
    </row>
    <row r="29" spans="1:25" ht="15.75" customHeight="1" x14ac:dyDescent="0.3">
      <c r="C29" s="182"/>
      <c r="D29" s="182"/>
      <c r="E29" s="182"/>
      <c r="M29" s="224"/>
      <c r="N29" s="171"/>
      <c r="O29" s="171"/>
      <c r="P29" s="171"/>
      <c r="R29" s="171"/>
      <c r="S29" s="171"/>
      <c r="T29" s="170"/>
      <c r="U29" s="141"/>
    </row>
    <row r="30" spans="1:25" ht="15.75" customHeight="1" x14ac:dyDescent="0.3">
      <c r="B30" s="596" t="s">
        <v>115</v>
      </c>
      <c r="C30" s="596"/>
      <c r="D30" s="596"/>
      <c r="E30" s="596"/>
      <c r="F30" s="596"/>
      <c r="G30" s="596"/>
      <c r="H30" s="177"/>
      <c r="I30" s="177"/>
      <c r="J30" s="176"/>
      <c r="M30" s="224"/>
      <c r="N30" s="171"/>
      <c r="O30" s="171"/>
      <c r="P30" s="171"/>
      <c r="R30" s="171"/>
      <c r="S30" s="171"/>
      <c r="T30" s="170"/>
      <c r="U30" s="141"/>
    </row>
    <row r="31" spans="1:25" ht="15.75" customHeight="1" x14ac:dyDescent="0.3">
      <c r="B31" s="176"/>
      <c r="C31" s="176"/>
      <c r="D31" s="176"/>
      <c r="E31" s="176"/>
      <c r="F31" s="176"/>
      <c r="G31" s="176"/>
      <c r="H31" s="177"/>
      <c r="I31" s="177"/>
      <c r="J31" s="176"/>
      <c r="M31" s="224"/>
      <c r="N31" s="171"/>
      <c r="O31" s="171"/>
      <c r="P31" s="171"/>
      <c r="R31" s="171"/>
      <c r="S31" s="171"/>
      <c r="T31" s="170"/>
      <c r="U31" s="141"/>
    </row>
    <row r="32" spans="1:25" ht="15.75" customHeight="1" x14ac:dyDescent="0.3">
      <c r="B32" s="596" t="s">
        <v>136</v>
      </c>
      <c r="C32" s="596"/>
      <c r="D32" s="596"/>
      <c r="E32" s="596"/>
      <c r="F32" s="596"/>
      <c r="G32" s="596"/>
      <c r="H32" s="177"/>
      <c r="I32" s="177"/>
      <c r="J32" s="176"/>
      <c r="M32" s="224"/>
      <c r="N32" s="171"/>
      <c r="O32" s="171"/>
      <c r="P32" s="171"/>
      <c r="R32" s="171"/>
      <c r="S32" s="171"/>
      <c r="T32" s="170"/>
      <c r="U32" s="141"/>
    </row>
    <row r="33" spans="2:21" ht="15.75" customHeight="1" x14ac:dyDescent="0.3">
      <c r="B33" s="609" t="s">
        <v>135</v>
      </c>
      <c r="C33" s="596"/>
      <c r="D33" s="596"/>
      <c r="E33" s="596"/>
      <c r="F33" s="596"/>
      <c r="G33" s="596"/>
      <c r="H33" s="177"/>
      <c r="I33" s="177"/>
      <c r="J33" s="176"/>
      <c r="M33" s="224"/>
      <c r="N33" s="171"/>
      <c r="O33" s="171"/>
      <c r="P33" s="171"/>
      <c r="R33" s="171"/>
      <c r="S33" s="171"/>
      <c r="T33" s="170"/>
      <c r="U33" s="141"/>
    </row>
    <row r="34" spans="2:21" ht="15.75" customHeight="1" x14ac:dyDescent="0.3">
      <c r="B34" s="176"/>
      <c r="C34" s="176"/>
      <c r="D34" s="176"/>
      <c r="E34" s="176"/>
      <c r="F34" s="176"/>
      <c r="G34" s="176"/>
      <c r="H34" s="177"/>
      <c r="I34" s="177"/>
      <c r="J34" s="176"/>
      <c r="M34" s="224"/>
      <c r="N34" s="171"/>
      <c r="O34" s="171"/>
      <c r="P34" s="171"/>
      <c r="R34" s="171"/>
      <c r="S34" s="171"/>
      <c r="T34" s="170"/>
      <c r="U34" s="141"/>
    </row>
    <row r="35" spans="2:21" ht="15.75" customHeight="1" x14ac:dyDescent="0.3">
      <c r="B35" s="131" t="s">
        <v>98</v>
      </c>
      <c r="C35" s="180" t="s">
        <v>101</v>
      </c>
      <c r="D35" s="180" t="s">
        <v>102</v>
      </c>
      <c r="E35" s="180"/>
      <c r="F35" s="176"/>
      <c r="G35" s="176"/>
      <c r="H35" s="177"/>
      <c r="I35" s="177"/>
      <c r="J35" s="176"/>
      <c r="M35" s="224"/>
      <c r="N35" s="171"/>
      <c r="O35" s="171"/>
      <c r="P35" s="171"/>
      <c r="R35" s="171"/>
      <c r="S35" s="171"/>
      <c r="T35" s="170"/>
      <c r="U35" s="141"/>
    </row>
    <row r="36" spans="2:21" ht="15.75" customHeight="1" x14ac:dyDescent="0.3">
      <c r="B36" s="135" t="s">
        <v>99</v>
      </c>
      <c r="C36" s="182" t="s">
        <v>207</v>
      </c>
      <c r="D36" s="182" t="s">
        <v>105</v>
      </c>
      <c r="E36" s="182"/>
      <c r="F36" s="176"/>
      <c r="G36" s="176"/>
      <c r="H36" s="177"/>
      <c r="I36" s="177"/>
      <c r="J36" s="176"/>
      <c r="M36" s="224"/>
      <c r="N36" s="171"/>
      <c r="O36" s="171"/>
      <c r="P36" s="171"/>
      <c r="R36" s="171"/>
      <c r="S36" s="171"/>
      <c r="T36" s="170"/>
      <c r="U36" s="141"/>
    </row>
    <row r="37" spans="2:21" ht="15.75" customHeight="1" x14ac:dyDescent="0.3">
      <c r="B37" s="135" t="s">
        <v>237</v>
      </c>
      <c r="C37" s="182" t="s">
        <v>205</v>
      </c>
      <c r="D37" s="182" t="s">
        <v>206</v>
      </c>
      <c r="E37" s="182"/>
      <c r="M37" s="224"/>
      <c r="N37" s="171"/>
      <c r="O37" s="171"/>
      <c r="P37" s="171"/>
      <c r="R37" s="171"/>
      <c r="S37" s="171"/>
      <c r="T37" s="170"/>
      <c r="U37" s="141"/>
    </row>
    <row r="38" spans="2:21" ht="15.75" customHeight="1" x14ac:dyDescent="0.3">
      <c r="B38" s="135" t="s">
        <v>236</v>
      </c>
      <c r="C38" s="182" t="s">
        <v>205</v>
      </c>
      <c r="D38" s="182" t="s">
        <v>206</v>
      </c>
      <c r="E38" s="182"/>
      <c r="M38" s="224"/>
      <c r="N38" s="171"/>
      <c r="O38" s="171"/>
      <c r="P38" s="171"/>
      <c r="R38" s="171"/>
      <c r="S38" s="171"/>
      <c r="T38" s="170"/>
      <c r="U38" s="141"/>
    </row>
    <row r="39" spans="2:21" ht="15.75" customHeight="1" x14ac:dyDescent="0.3">
      <c r="E39" s="182"/>
      <c r="M39" s="224"/>
      <c r="N39" s="171"/>
      <c r="O39" s="171"/>
      <c r="P39" s="171"/>
      <c r="R39" s="171"/>
      <c r="S39" s="171"/>
      <c r="T39" s="170"/>
      <c r="U39" s="141"/>
    </row>
    <row r="40" spans="2:21" ht="15.75" customHeight="1" x14ac:dyDescent="0.3">
      <c r="C40" s="182"/>
      <c r="D40" s="182"/>
      <c r="E40" s="182"/>
      <c r="M40" s="224"/>
      <c r="N40" s="171"/>
      <c r="O40" s="171"/>
      <c r="P40" s="171"/>
      <c r="R40" s="171"/>
      <c r="S40" s="171"/>
      <c r="T40" s="170"/>
      <c r="U40" s="141"/>
    </row>
    <row r="41" spans="2:21" ht="15.75" customHeight="1" x14ac:dyDescent="0.3">
      <c r="B41" s="592" t="s">
        <v>269</v>
      </c>
      <c r="C41" s="592"/>
      <c r="D41" s="592"/>
      <c r="E41" s="592"/>
      <c r="F41" s="592"/>
      <c r="G41" s="592"/>
      <c r="H41" s="592"/>
      <c r="I41" s="592"/>
      <c r="M41" s="224"/>
      <c r="N41" s="171"/>
      <c r="O41" s="171"/>
      <c r="P41" s="171"/>
      <c r="R41" s="171"/>
      <c r="S41" s="171"/>
      <c r="T41" s="170"/>
      <c r="U41" s="141"/>
    </row>
    <row r="42" spans="2:21" ht="15.75" customHeight="1" x14ac:dyDescent="0.3">
      <c r="B42" s="128" t="s">
        <v>270</v>
      </c>
      <c r="C42" s="182"/>
      <c r="D42" s="182"/>
      <c r="E42" s="182"/>
      <c r="M42" s="224"/>
      <c r="N42" s="171"/>
      <c r="O42" s="171"/>
      <c r="P42" s="171"/>
      <c r="R42" s="171"/>
      <c r="S42" s="171"/>
      <c r="T42" s="170"/>
      <c r="U42" s="141"/>
    </row>
    <row r="43" spans="2:21" ht="15.75" customHeight="1" x14ac:dyDescent="0.3">
      <c r="B43" s="192"/>
      <c r="C43" s="216"/>
      <c r="D43" s="216"/>
      <c r="E43" s="216"/>
      <c r="F43" s="192"/>
      <c r="G43" s="192"/>
      <c r="H43" s="216"/>
      <c r="I43" s="216"/>
      <c r="J43" s="192"/>
      <c r="K43" s="192"/>
      <c r="L43" s="192"/>
      <c r="M43" s="192"/>
      <c r="N43" s="192"/>
      <c r="O43" s="141"/>
      <c r="P43" s="141"/>
      <c r="Q43" s="141"/>
      <c r="R43" s="141"/>
      <c r="S43" s="141"/>
      <c r="T43" s="141"/>
      <c r="U43" s="141"/>
    </row>
    <row r="44" spans="2:21" ht="15.75" customHeight="1" x14ac:dyDescent="0.3">
      <c r="O44" s="184"/>
      <c r="P44" s="184"/>
      <c r="Q44" s="184"/>
      <c r="R44" s="297" t="s">
        <v>256</v>
      </c>
      <c r="S44" s="187"/>
      <c r="T44" s="308"/>
    </row>
    <row r="45" spans="2:21" ht="15.75" customHeight="1" x14ac:dyDescent="0.3">
      <c r="B45" s="188" t="s">
        <v>255</v>
      </c>
      <c r="C45" s="190" t="s">
        <v>2</v>
      </c>
      <c r="D45" s="190"/>
      <c r="E45" s="190"/>
      <c r="F45" s="190" t="s">
        <v>34</v>
      </c>
      <c r="G45" s="190" t="s">
        <v>35</v>
      </c>
      <c r="H45" s="190"/>
      <c r="I45" s="190"/>
      <c r="J45" s="190"/>
      <c r="K45" s="190"/>
      <c r="L45" s="190"/>
      <c r="M45" s="190" t="s">
        <v>36</v>
      </c>
      <c r="N45" s="190" t="s">
        <v>37</v>
      </c>
      <c r="O45" s="191"/>
      <c r="P45" s="191"/>
      <c r="Q45" s="191"/>
      <c r="R45" s="192" t="s">
        <v>81</v>
      </c>
      <c r="S45" s="193"/>
      <c r="T45" s="299"/>
    </row>
    <row r="46" spans="2:21" ht="15.75" customHeight="1" x14ac:dyDescent="0.3">
      <c r="B46" s="194"/>
      <c r="C46" s="146"/>
      <c r="D46" s="146"/>
      <c r="E46" s="146"/>
      <c r="F46" s="146"/>
      <c r="G46" s="146"/>
      <c r="H46" s="200"/>
      <c r="I46" s="200"/>
      <c r="J46" s="146"/>
      <c r="K46" s="146"/>
      <c r="L46" s="146"/>
      <c r="M46" s="146"/>
      <c r="N46" s="146"/>
      <c r="O46" s="136"/>
      <c r="P46" s="136"/>
      <c r="Q46" s="136"/>
      <c r="R46" s="300"/>
      <c r="S46" s="301"/>
      <c r="T46" s="301"/>
    </row>
    <row r="47" spans="2:21" ht="15.75" customHeight="1" x14ac:dyDescent="0.3">
      <c r="B47" s="194"/>
      <c r="C47" s="146"/>
      <c r="D47" s="146"/>
      <c r="E47" s="146"/>
      <c r="F47" s="146"/>
      <c r="G47" s="146"/>
      <c r="H47" s="200"/>
      <c r="I47" s="200"/>
      <c r="J47" s="146"/>
      <c r="K47" s="146"/>
      <c r="L47" s="146"/>
      <c r="M47" s="146"/>
      <c r="N47" s="146"/>
      <c r="O47" s="136"/>
      <c r="P47" s="136"/>
      <c r="Q47" s="136"/>
    </row>
    <row r="48" spans="2:21" ht="15.75" customHeight="1" x14ac:dyDescent="0.3">
      <c r="B48" s="194"/>
      <c r="C48" s="510"/>
      <c r="D48" s="510"/>
      <c r="E48" s="510"/>
      <c r="F48" s="510"/>
      <c r="G48" s="510"/>
      <c r="H48" s="510"/>
      <c r="I48" s="510"/>
      <c r="J48" s="510"/>
      <c r="K48" s="510"/>
      <c r="L48" s="510"/>
      <c r="M48" s="510"/>
      <c r="N48" s="510"/>
      <c r="O48" s="136"/>
      <c r="P48" s="136"/>
      <c r="Q48" s="136"/>
    </row>
    <row r="49" spans="2:23" ht="15.75" customHeight="1" x14ac:dyDescent="0.3">
      <c r="B49" s="194"/>
      <c r="C49" s="146"/>
      <c r="D49" s="146"/>
      <c r="E49" s="146"/>
      <c r="F49" s="146"/>
      <c r="G49" s="146"/>
      <c r="H49" s="200"/>
      <c r="I49" s="200"/>
      <c r="J49" s="146"/>
      <c r="K49" s="146"/>
      <c r="L49" s="146"/>
      <c r="M49" s="146"/>
      <c r="N49" s="146"/>
      <c r="O49" s="209"/>
      <c r="P49" s="209"/>
      <c r="Q49" s="209"/>
      <c r="R49" s="144"/>
      <c r="S49" s="144"/>
      <c r="T49" s="144"/>
    </row>
    <row r="50" spans="2:23" ht="15.75" customHeight="1" x14ac:dyDescent="0.3">
      <c r="B50" s="210"/>
      <c r="C50" s="211"/>
      <c r="D50" s="211"/>
      <c r="E50" s="211"/>
      <c r="F50" s="212"/>
      <c r="G50" s="213"/>
      <c r="H50" s="213"/>
      <c r="I50" s="213"/>
      <c r="J50" s="213"/>
      <c r="K50" s="213"/>
      <c r="L50" s="213"/>
      <c r="M50" s="163"/>
      <c r="N50" s="209"/>
      <c r="O50" s="144"/>
      <c r="P50" s="144"/>
      <c r="Q50" s="144"/>
      <c r="R50" s="144"/>
      <c r="S50" s="144"/>
      <c r="T50" s="144"/>
    </row>
    <row r="51" spans="2:23" ht="15.75" customHeight="1" x14ac:dyDescent="0.3">
      <c r="C51" s="230"/>
      <c r="D51" s="230"/>
      <c r="E51" s="230"/>
      <c r="F51" s="212"/>
      <c r="G51" s="231"/>
      <c r="H51" s="213"/>
      <c r="I51" s="213"/>
      <c r="J51" s="231"/>
      <c r="K51" s="231"/>
      <c r="L51" s="231"/>
      <c r="M51" s="232"/>
      <c r="N51" s="144"/>
      <c r="O51" s="271"/>
      <c r="P51" s="144"/>
      <c r="Q51" s="144"/>
      <c r="R51" s="144"/>
      <c r="S51" s="144"/>
      <c r="T51" s="323"/>
    </row>
    <row r="52" spans="2:23" ht="15.75" customHeight="1" x14ac:dyDescent="0.3">
      <c r="C52" s="230"/>
      <c r="D52" s="230"/>
      <c r="E52" s="230"/>
      <c r="F52" s="212"/>
      <c r="G52" s="231"/>
      <c r="H52" s="213"/>
      <c r="I52" s="213"/>
      <c r="J52" s="231"/>
      <c r="K52" s="231"/>
      <c r="L52" s="231"/>
      <c r="M52" s="232"/>
      <c r="N52" s="233"/>
      <c r="O52" s="234"/>
      <c r="P52" s="323"/>
      <c r="Q52" s="147"/>
      <c r="R52" s="144"/>
      <c r="S52" s="144"/>
      <c r="T52" s="144"/>
      <c r="V52" s="135" t="s">
        <v>230</v>
      </c>
      <c r="W52" s="171">
        <f>W24</f>
        <v>700814.24000000011</v>
      </c>
    </row>
    <row r="53" spans="2:23" ht="15.75" customHeight="1" x14ac:dyDescent="0.3">
      <c r="B53" s="235"/>
      <c r="C53" s="230"/>
      <c r="D53" s="230"/>
      <c r="E53" s="230"/>
      <c r="F53" s="212"/>
      <c r="G53" s="236"/>
      <c r="H53" s="213"/>
      <c r="I53" s="213"/>
      <c r="J53" s="236"/>
      <c r="K53" s="236"/>
      <c r="L53" s="236"/>
      <c r="M53" s="232"/>
      <c r="N53" s="209"/>
      <c r="O53" s="243"/>
      <c r="P53" s="243"/>
      <c r="Q53" s="147"/>
      <c r="R53" s="144"/>
      <c r="S53" s="144"/>
      <c r="T53" s="144"/>
    </row>
    <row r="54" spans="2:23" ht="15.75" customHeight="1" x14ac:dyDescent="0.3">
      <c r="B54" s="235"/>
      <c r="C54" s="230"/>
      <c r="D54" s="230"/>
      <c r="E54" s="230"/>
      <c r="F54" s="212"/>
      <c r="G54" s="236"/>
      <c r="H54" s="213"/>
      <c r="I54" s="213"/>
      <c r="J54" s="236"/>
      <c r="K54" s="236"/>
      <c r="L54" s="236"/>
      <c r="M54" s="232"/>
      <c r="N54" s="209"/>
      <c r="O54" s="243"/>
      <c r="P54" s="243"/>
      <c r="Q54" s="147"/>
      <c r="R54" s="144"/>
      <c r="S54" s="144"/>
      <c r="T54" s="144"/>
    </row>
    <row r="55" spans="2:23" ht="15.75" customHeight="1" x14ac:dyDescent="0.3">
      <c r="B55" s="235"/>
      <c r="C55" s="230"/>
      <c r="D55" s="230"/>
      <c r="E55" s="230"/>
      <c r="F55" s="212"/>
      <c r="G55" s="236"/>
      <c r="H55" s="213"/>
      <c r="I55" s="213"/>
      <c r="J55" s="236"/>
      <c r="K55" s="236"/>
      <c r="L55" s="236"/>
      <c r="M55" s="232"/>
      <c r="N55" s="209"/>
      <c r="O55" s="243"/>
      <c r="P55" s="243"/>
      <c r="Q55" s="147"/>
      <c r="R55" s="144"/>
      <c r="S55" s="144"/>
      <c r="T55" s="144"/>
    </row>
    <row r="56" spans="2:23" ht="15.75" customHeight="1" x14ac:dyDescent="0.3">
      <c r="B56" s="235"/>
      <c r="C56" s="230"/>
      <c r="D56" s="230"/>
      <c r="E56" s="230"/>
      <c r="F56" s="212"/>
      <c r="G56" s="236"/>
      <c r="H56" s="213"/>
      <c r="I56" s="213"/>
      <c r="J56" s="236"/>
      <c r="K56" s="236"/>
      <c r="L56" s="236"/>
      <c r="M56" s="238"/>
      <c r="N56" s="214"/>
      <c r="O56" s="243"/>
      <c r="P56" s="243"/>
      <c r="Q56" s="147"/>
      <c r="R56" s="144"/>
      <c r="S56" s="144"/>
      <c r="T56" s="144"/>
      <c r="W56" s="130"/>
    </row>
    <row r="57" spans="2:23" ht="15.75" customHeight="1" x14ac:dyDescent="0.3">
      <c r="O57" s="144"/>
      <c r="P57" s="144"/>
      <c r="Q57" s="144"/>
      <c r="R57" s="144"/>
      <c r="S57" s="144"/>
      <c r="T57" s="144"/>
      <c r="W57" s="130"/>
    </row>
    <row r="58" spans="2:23" ht="15.75" customHeight="1" x14ac:dyDescent="0.3">
      <c r="F58" s="172"/>
      <c r="G58" s="240"/>
      <c r="H58" s="239"/>
      <c r="I58" s="239"/>
      <c r="J58" s="240"/>
      <c r="K58" s="240"/>
      <c r="L58" s="240"/>
      <c r="O58" s="144"/>
      <c r="P58" s="144"/>
      <c r="Q58" s="144"/>
      <c r="R58" s="144"/>
      <c r="S58" s="144"/>
      <c r="T58" s="144"/>
      <c r="W58" s="130"/>
    </row>
    <row r="59" spans="2:23" ht="15.75" customHeight="1" x14ac:dyDescent="0.3">
      <c r="W59" s="130"/>
    </row>
    <row r="60" spans="2:23" ht="15.75" customHeight="1" x14ac:dyDescent="0.3"/>
    <row r="61" spans="2:23" ht="15.75" customHeight="1" x14ac:dyDescent="0.3">
      <c r="W61" s="130"/>
    </row>
    <row r="62" spans="2:23" ht="15.75" customHeight="1" x14ac:dyDescent="0.3"/>
    <row r="63" spans="2:23" ht="15.75" customHeight="1" x14ac:dyDescent="0.3"/>
    <row r="64" spans="2:23"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sheetData>
  <mergeCells count="7">
    <mergeCell ref="U4:W4"/>
    <mergeCell ref="U5:W5"/>
    <mergeCell ref="B41:I41"/>
    <mergeCell ref="B33:G33"/>
    <mergeCell ref="B28:G28"/>
    <mergeCell ref="B30:G30"/>
    <mergeCell ref="B32:G32"/>
  </mergeCells>
  <conditionalFormatting sqref="A7:C7 E7:P7 A11:P23 E10:P10 A10:C10 N8:P9 R7:S23 U7:X23">
    <cfRule type="expression" dxfId="215" priority="8">
      <formula>MOD(ROW(),2)=0</formula>
    </cfRule>
  </conditionalFormatting>
  <conditionalFormatting sqref="D7 D10">
    <cfRule type="expression" dxfId="214" priority="7">
      <formula>MOD(ROW(),2)=0</formula>
    </cfRule>
  </conditionalFormatting>
  <conditionalFormatting sqref="A8">
    <cfRule type="expression" dxfId="213" priority="5">
      <formula>MOD(ROW(),2)=0</formula>
    </cfRule>
  </conditionalFormatting>
  <conditionalFormatting sqref="B8:E8 J8:M8 G8">
    <cfRule type="expression" dxfId="212" priority="4">
      <formula>MOD(ROW(),2)=0</formula>
    </cfRule>
  </conditionalFormatting>
  <conditionalFormatting sqref="H8:I8">
    <cfRule type="expression" dxfId="211" priority="3">
      <formula>MOD(ROW(),2)=0</formula>
    </cfRule>
  </conditionalFormatting>
  <conditionalFormatting sqref="F8">
    <cfRule type="expression" dxfId="210" priority="2">
      <formula>MOD(ROW(),2)=0</formula>
    </cfRule>
  </conditionalFormatting>
  <conditionalFormatting sqref="A9:M9">
    <cfRule type="expression" dxfId="209" priority="1">
      <formula>MOD(ROW(),2)=0</formula>
    </cfRule>
  </conditionalFormatting>
  <hyperlinks>
    <hyperlink ref="B33" r:id="rId1" xr:uid="{00000000-0004-0000-0700-000000000000}"/>
  </hyperlinks>
  <printOptions horizontalCentered="1" gridLines="1"/>
  <pageMargins left="0" right="0" top="0.75" bottom="0.75" header="0.3" footer="0.3"/>
  <pageSetup scale="51" orientation="landscape"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pageSetUpPr fitToPage="1"/>
  </sheetPr>
  <dimension ref="A1:Y71"/>
  <sheetViews>
    <sheetView showGridLines="0" zoomScale="80" zoomScaleNormal="80" workbookViewId="0">
      <pane xSplit="2" ySplit="6" topLeftCell="J7" activePane="bottomRight" state="frozen"/>
      <selection activeCell="H1" sqref="H1:I1048576"/>
      <selection pane="topRight" activeCell="H1" sqref="H1:I1048576"/>
      <selection pane="bottomLeft" activeCell="H1" sqref="H1:I1048576"/>
      <selection pane="bottomRight" activeCell="O17" sqref="O17"/>
    </sheetView>
  </sheetViews>
  <sheetFormatPr defaultColWidth="9.109375" defaultRowHeight="14.4" x14ac:dyDescent="0.3"/>
  <cols>
    <col min="1" max="1" width="7.88671875" style="135" customWidth="1"/>
    <col min="2" max="2" width="68.88671875" style="135" customWidth="1"/>
    <col min="3" max="3" width="36.33203125" style="135" customWidth="1"/>
    <col min="4" max="4" width="14.5546875" style="135" bestFit="1" customWidth="1"/>
    <col min="5" max="5" width="13.6640625" style="135" customWidth="1"/>
    <col min="6" max="6" width="19.44140625" style="135" bestFit="1" customWidth="1"/>
    <col min="7" max="7" width="23" style="135" bestFit="1" customWidth="1"/>
    <col min="8" max="8" width="11.33203125" style="137" customWidth="1"/>
    <col min="9" max="9" width="13.33203125" style="137" customWidth="1"/>
    <col min="10" max="10" width="13.5546875" style="135" customWidth="1"/>
    <col min="11" max="11" width="15.33203125" style="135" customWidth="1"/>
    <col min="12" max="12" width="9.5546875" style="135" customWidth="1"/>
    <col min="13" max="13" width="19.33203125" style="135" bestFit="1" customWidth="1"/>
    <col min="14" max="14" width="15.88671875" style="135" bestFit="1" customWidth="1"/>
    <col min="15" max="15" width="13.6640625" style="135" customWidth="1"/>
    <col min="16" max="16" width="15.88671875" style="135" bestFit="1" customWidth="1"/>
    <col min="17" max="17" width="3.6640625" style="144" customWidth="1"/>
    <col min="18" max="18" width="15.88671875" style="135" customWidth="1"/>
    <col min="19" max="19" width="15.88671875" style="135" bestFit="1" customWidth="1"/>
    <col min="20" max="20" width="3.6640625" style="144" customWidth="1"/>
    <col min="21" max="21" width="14.44140625" style="135" bestFit="1" customWidth="1"/>
    <col min="22" max="22" width="15.33203125" style="135" bestFit="1" customWidth="1"/>
    <col min="23" max="23" width="15.44140625" style="135" customWidth="1"/>
    <col min="24" max="24" width="14.33203125" style="135" customWidth="1"/>
    <col min="25" max="16384" width="9.109375" style="135"/>
  </cols>
  <sheetData>
    <row r="1" spans="1:25" ht="15.75" customHeight="1" x14ac:dyDescent="0.3">
      <c r="A1" s="132" t="s">
        <v>43</v>
      </c>
    </row>
    <row r="2" spans="1:25" ht="15.75" customHeight="1" x14ac:dyDescent="0.3">
      <c r="A2" s="138" t="str">
        <f>'#2801 PB Maritime Acad Elem'!A2</f>
        <v>Federal Grant Allocations/Reimbursements as of: 03/31/2024</v>
      </c>
      <c r="B2" s="199"/>
      <c r="N2" s="140"/>
      <c r="O2" s="140"/>
      <c r="Q2" s="147"/>
      <c r="R2" s="141"/>
      <c r="S2" s="141"/>
      <c r="T2" s="147"/>
    </row>
    <row r="3" spans="1:25" ht="15.75" customHeight="1" x14ac:dyDescent="0.3">
      <c r="A3" s="142" t="s">
        <v>70</v>
      </c>
      <c r="B3" s="132"/>
      <c r="D3" s="132"/>
      <c r="E3" s="132"/>
      <c r="F3" s="132"/>
      <c r="Q3" s="147"/>
      <c r="R3" s="141"/>
      <c r="S3" s="141"/>
      <c r="T3" s="147"/>
      <c r="U3" s="136"/>
      <c r="V3" s="143"/>
    </row>
    <row r="4" spans="1:25" ht="15.75" customHeight="1" x14ac:dyDescent="0.3">
      <c r="A4" s="132" t="s">
        <v>143</v>
      </c>
      <c r="N4" s="250"/>
      <c r="O4" s="250"/>
      <c r="P4" s="250"/>
      <c r="Q4" s="145"/>
      <c r="R4" s="141"/>
      <c r="S4" s="141"/>
      <c r="T4" s="145"/>
      <c r="U4" s="594" t="s">
        <v>263</v>
      </c>
      <c r="V4" s="594"/>
      <c r="W4" s="594"/>
      <c r="X4" s="147"/>
    </row>
    <row r="5" spans="1:25" ht="15" thickBot="1" x14ac:dyDescent="0.35">
      <c r="A5" s="137"/>
      <c r="H5" s="148"/>
      <c r="I5" s="148"/>
      <c r="N5" s="250"/>
      <c r="O5" s="250"/>
      <c r="P5" s="250"/>
      <c r="Q5" s="145"/>
      <c r="R5" s="150"/>
      <c r="S5" s="150"/>
      <c r="T5" s="145"/>
      <c r="U5" s="593"/>
      <c r="V5" s="593"/>
      <c r="W5" s="593"/>
      <c r="X5" s="151"/>
    </row>
    <row r="6" spans="1:25" ht="72.599999999999994" thickBot="1" x14ac:dyDescent="0.35">
      <c r="A6" s="152" t="s">
        <v>16</v>
      </c>
      <c r="B6" s="152" t="s">
        <v>218</v>
      </c>
      <c r="C6" s="152" t="s">
        <v>199</v>
      </c>
      <c r="D6" s="152" t="s">
        <v>96</v>
      </c>
      <c r="E6" s="152" t="s">
        <v>209</v>
      </c>
      <c r="F6" s="152" t="s">
        <v>3</v>
      </c>
      <c r="G6" s="152" t="s">
        <v>4</v>
      </c>
      <c r="H6" s="328" t="s">
        <v>272</v>
      </c>
      <c r="I6" s="328" t="s">
        <v>271</v>
      </c>
      <c r="J6" s="153" t="s">
        <v>117</v>
      </c>
      <c r="K6" s="153" t="s">
        <v>118</v>
      </c>
      <c r="L6" s="153" t="s">
        <v>107</v>
      </c>
      <c r="M6" s="153" t="s">
        <v>5</v>
      </c>
      <c r="N6" s="348" t="s">
        <v>220</v>
      </c>
      <c r="O6" s="349" t="s">
        <v>221</v>
      </c>
      <c r="P6" s="350" t="s">
        <v>222</v>
      </c>
      <c r="Q6" s="145"/>
      <c r="R6" s="154" t="s">
        <v>264</v>
      </c>
      <c r="S6" s="155" t="s">
        <v>265</v>
      </c>
      <c r="T6" s="200"/>
      <c r="U6" s="345" t="s">
        <v>223</v>
      </c>
      <c r="V6" s="346" t="s">
        <v>251</v>
      </c>
      <c r="W6" s="347" t="s">
        <v>252</v>
      </c>
      <c r="X6" s="159" t="str">
        <f>'#2801 PB Maritime Acad Elem'!X6</f>
        <v>Available Budget as of 03/31/2024</v>
      </c>
    </row>
    <row r="7" spans="1:25" ht="15.75" customHeight="1" x14ac:dyDescent="0.3">
      <c r="A7" s="137">
        <v>4253</v>
      </c>
      <c r="B7" s="147" t="s">
        <v>114</v>
      </c>
      <c r="C7" s="561" t="s">
        <v>344</v>
      </c>
      <c r="D7" s="137" t="s">
        <v>347</v>
      </c>
      <c r="E7" s="137" t="s">
        <v>345</v>
      </c>
      <c r="F7" s="135" t="s">
        <v>346</v>
      </c>
      <c r="G7" s="135" t="s">
        <v>7</v>
      </c>
      <c r="H7" s="296">
        <v>2.3E-2</v>
      </c>
      <c r="I7" s="296">
        <v>0.1265</v>
      </c>
      <c r="J7" s="169">
        <v>45473</v>
      </c>
      <c r="K7" s="169">
        <v>45474</v>
      </c>
      <c r="L7" s="169">
        <v>45108</v>
      </c>
      <c r="M7" s="137" t="s">
        <v>268</v>
      </c>
      <c r="N7" s="537">
        <v>28038.36</v>
      </c>
      <c r="O7" s="364"/>
      <c r="P7" s="365">
        <f>N7+O7</f>
        <v>28038.36</v>
      </c>
      <c r="Q7" s="527"/>
      <c r="R7" s="363"/>
      <c r="S7" s="369">
        <f>P7-R7</f>
        <v>28038.36</v>
      </c>
      <c r="T7" s="133"/>
      <c r="U7" s="507">
        <v>28038.36</v>
      </c>
      <c r="V7" s="370"/>
      <c r="W7" s="451">
        <f t="shared" ref="W7" si="0">U7+V7</f>
        <v>28038.36</v>
      </c>
      <c r="X7" s="455">
        <f>S7-W7</f>
        <v>0</v>
      </c>
      <c r="Y7" s="556"/>
    </row>
    <row r="8" spans="1:25" s="144" customFormat="1" ht="15.75" customHeight="1" x14ac:dyDescent="0.3">
      <c r="A8" s="137">
        <v>4428</v>
      </c>
      <c r="B8" s="547" t="s">
        <v>191</v>
      </c>
      <c r="C8" s="289" t="s">
        <v>232</v>
      </c>
      <c r="D8" s="137" t="s">
        <v>175</v>
      </c>
      <c r="E8" s="137" t="s">
        <v>210</v>
      </c>
      <c r="F8" s="137" t="s">
        <v>192</v>
      </c>
      <c r="G8" s="137" t="s">
        <v>7</v>
      </c>
      <c r="H8" s="296">
        <v>0.05</v>
      </c>
      <c r="I8" s="296">
        <v>0.1265</v>
      </c>
      <c r="J8" s="169">
        <v>45199</v>
      </c>
      <c r="K8" s="169">
        <v>45199</v>
      </c>
      <c r="L8" s="169">
        <v>44201</v>
      </c>
      <c r="M8" s="137" t="s">
        <v>201</v>
      </c>
      <c r="N8" s="399">
        <v>10510.41</v>
      </c>
      <c r="O8" s="393">
        <v>442.38</v>
      </c>
      <c r="P8" s="394">
        <f>N8+O8</f>
        <v>10952.789999999999</v>
      </c>
      <c r="Q8" s="254"/>
      <c r="R8" s="392">
        <v>0</v>
      </c>
      <c r="S8" s="406">
        <f t="shared" ref="S8:S16" si="1">P8-R8</f>
        <v>10952.789999999999</v>
      </c>
      <c r="T8" s="404"/>
      <c r="U8" s="392">
        <v>4672.01</v>
      </c>
      <c r="V8" s="393">
        <v>0</v>
      </c>
      <c r="W8" s="470">
        <f t="shared" ref="W8:W16" si="2">U8+V8</f>
        <v>4672.01</v>
      </c>
      <c r="X8" s="473">
        <v>0</v>
      </c>
      <c r="Y8" s="144" t="s">
        <v>326</v>
      </c>
    </row>
    <row r="9" spans="1:25" s="144" customFormat="1" ht="15.75" customHeight="1" x14ac:dyDescent="0.3">
      <c r="A9" s="137">
        <v>4429</v>
      </c>
      <c r="B9" s="547" t="s">
        <v>189</v>
      </c>
      <c r="C9" s="289" t="s">
        <v>232</v>
      </c>
      <c r="D9" s="137" t="s">
        <v>175</v>
      </c>
      <c r="E9" s="137" t="s">
        <v>215</v>
      </c>
      <c r="F9" s="137" t="s">
        <v>190</v>
      </c>
      <c r="G9" s="137" t="s">
        <v>7</v>
      </c>
      <c r="H9" s="296">
        <v>0.05</v>
      </c>
      <c r="I9" s="296">
        <v>0.1265</v>
      </c>
      <c r="J9" s="169">
        <v>45199</v>
      </c>
      <c r="K9" s="169">
        <v>45199</v>
      </c>
      <c r="L9" s="169">
        <v>44201</v>
      </c>
      <c r="M9" s="137" t="s">
        <v>200</v>
      </c>
      <c r="N9" s="399">
        <v>1862.68</v>
      </c>
      <c r="O9" s="393">
        <v>0</v>
      </c>
      <c r="P9" s="394">
        <f>N9+O9</f>
        <v>1862.68</v>
      </c>
      <c r="Q9" s="254"/>
      <c r="R9" s="392">
        <v>0</v>
      </c>
      <c r="S9" s="406">
        <f t="shared" si="1"/>
        <v>1862.68</v>
      </c>
      <c r="T9" s="404"/>
      <c r="U9" s="392">
        <v>1862.68</v>
      </c>
      <c r="V9" s="393">
        <v>0</v>
      </c>
      <c r="W9" s="470">
        <f t="shared" si="2"/>
        <v>1862.68</v>
      </c>
      <c r="X9" s="473">
        <f t="shared" ref="X9:X15" si="3">S9-U9</f>
        <v>0</v>
      </c>
      <c r="Y9" s="144" t="s">
        <v>326</v>
      </c>
    </row>
    <row r="10" spans="1:25" s="144" customFormat="1" ht="15.75" customHeight="1" x14ac:dyDescent="0.3">
      <c r="A10" s="137">
        <v>4452</v>
      </c>
      <c r="B10" s="547" t="s">
        <v>297</v>
      </c>
      <c r="C10" s="518" t="s">
        <v>185</v>
      </c>
      <c r="D10" s="137" t="s">
        <v>186</v>
      </c>
      <c r="E10" s="137" t="s">
        <v>275</v>
      </c>
      <c r="F10" s="137" t="s">
        <v>276</v>
      </c>
      <c r="G10" s="137" t="s">
        <v>7</v>
      </c>
      <c r="H10" s="296">
        <v>0.05</v>
      </c>
      <c r="I10" s="296">
        <v>0.1265</v>
      </c>
      <c r="J10" s="169">
        <v>45565</v>
      </c>
      <c r="K10" s="169">
        <v>45565</v>
      </c>
      <c r="L10" s="169">
        <v>44279</v>
      </c>
      <c r="M10" s="137" t="s">
        <v>188</v>
      </c>
      <c r="N10" s="399">
        <v>197877.15</v>
      </c>
      <c r="O10" s="393"/>
      <c r="P10" s="394">
        <f t="shared" ref="P10:P12" si="4">N10+O10</f>
        <v>197877.15</v>
      </c>
      <c r="Q10" s="254"/>
      <c r="R10" s="392">
        <v>78746.64</v>
      </c>
      <c r="S10" s="406">
        <f t="shared" si="1"/>
        <v>119130.51</v>
      </c>
      <c r="T10" s="404"/>
      <c r="U10" s="392">
        <v>55468.02</v>
      </c>
      <c r="V10" s="393"/>
      <c r="W10" s="470">
        <f t="shared" si="2"/>
        <v>55468.02</v>
      </c>
      <c r="X10" s="473">
        <f t="shared" si="3"/>
        <v>63662.49</v>
      </c>
    </row>
    <row r="11" spans="1:25" s="144" customFormat="1" ht="15.75" customHeight="1" x14ac:dyDescent="0.3">
      <c r="A11" s="137">
        <v>4454</v>
      </c>
      <c r="B11" s="547" t="s">
        <v>298</v>
      </c>
      <c r="C11" s="518" t="s">
        <v>185</v>
      </c>
      <c r="D11" s="137" t="s">
        <v>186</v>
      </c>
      <c r="E11" s="137" t="s">
        <v>277</v>
      </c>
      <c r="F11" s="137" t="s">
        <v>290</v>
      </c>
      <c r="G11" s="137" t="s">
        <v>7</v>
      </c>
      <c r="H11" s="296">
        <v>0.05</v>
      </c>
      <c r="I11" s="296">
        <v>0.1265</v>
      </c>
      <c r="J11" s="169">
        <v>45565</v>
      </c>
      <c r="K11" s="169">
        <v>45565</v>
      </c>
      <c r="L11" s="169">
        <v>44279</v>
      </c>
      <c r="M11" s="137" t="s">
        <v>244</v>
      </c>
      <c r="N11" s="399">
        <v>10704.06</v>
      </c>
      <c r="O11" s="393"/>
      <c r="P11" s="394">
        <f t="shared" si="4"/>
        <v>10704.06</v>
      </c>
      <c r="Q11" s="254"/>
      <c r="R11" s="392"/>
      <c r="S11" s="406">
        <f t="shared" si="1"/>
        <v>10704.06</v>
      </c>
      <c r="T11" s="404"/>
      <c r="U11" s="392"/>
      <c r="V11" s="393"/>
      <c r="W11" s="470"/>
      <c r="X11" s="473">
        <f t="shared" si="3"/>
        <v>10704.06</v>
      </c>
    </row>
    <row r="12" spans="1:25" s="144" customFormat="1" ht="15.75" customHeight="1" x14ac:dyDescent="0.3">
      <c r="A12" s="137">
        <v>4457</v>
      </c>
      <c r="B12" s="547" t="s">
        <v>303</v>
      </c>
      <c r="C12" s="518" t="s">
        <v>185</v>
      </c>
      <c r="D12" s="137" t="s">
        <v>186</v>
      </c>
      <c r="E12" s="137" t="s">
        <v>279</v>
      </c>
      <c r="F12" s="137" t="s">
        <v>278</v>
      </c>
      <c r="G12" s="137" t="s">
        <v>7</v>
      </c>
      <c r="H12" s="296">
        <v>0.05</v>
      </c>
      <c r="I12" s="296">
        <v>0.1265</v>
      </c>
      <c r="J12" s="169">
        <v>45565</v>
      </c>
      <c r="K12" s="169">
        <v>45565</v>
      </c>
      <c r="L12" s="169">
        <v>44279</v>
      </c>
      <c r="M12" s="137" t="s">
        <v>280</v>
      </c>
      <c r="N12" s="399">
        <v>5002.6400000000003</v>
      </c>
      <c r="O12" s="393"/>
      <c r="P12" s="394">
        <f t="shared" si="4"/>
        <v>5002.6400000000003</v>
      </c>
      <c r="Q12" s="254"/>
      <c r="R12" s="392"/>
      <c r="S12" s="406">
        <f t="shared" si="1"/>
        <v>5002.6400000000003</v>
      </c>
      <c r="T12" s="404"/>
      <c r="U12" s="392"/>
      <c r="V12" s="393"/>
      <c r="W12" s="470"/>
      <c r="X12" s="473">
        <f t="shared" si="3"/>
        <v>5002.6400000000003</v>
      </c>
    </row>
    <row r="13" spans="1:25" ht="15.75" customHeight="1" x14ac:dyDescent="0.3">
      <c r="A13" s="137">
        <v>4459</v>
      </c>
      <c r="B13" s="547" t="s">
        <v>212</v>
      </c>
      <c r="C13" s="289" t="s">
        <v>185</v>
      </c>
      <c r="D13" s="137" t="s">
        <v>186</v>
      </c>
      <c r="E13" s="137" t="s">
        <v>213</v>
      </c>
      <c r="F13" s="137" t="s">
        <v>187</v>
      </c>
      <c r="G13" s="137" t="s">
        <v>7</v>
      </c>
      <c r="H13" s="296">
        <v>0.05</v>
      </c>
      <c r="I13" s="296">
        <v>0.1265</v>
      </c>
      <c r="J13" s="169">
        <v>45565</v>
      </c>
      <c r="K13" s="169">
        <v>45565</v>
      </c>
      <c r="L13" s="169">
        <v>44279</v>
      </c>
      <c r="M13" s="137" t="s">
        <v>188</v>
      </c>
      <c r="N13" s="399">
        <v>791508.61</v>
      </c>
      <c r="O13" s="393">
        <v>0</v>
      </c>
      <c r="P13" s="394">
        <f t="shared" ref="P13:P16" si="5">N13+O13</f>
        <v>791508.61</v>
      </c>
      <c r="Q13" s="254"/>
      <c r="R13" s="392">
        <v>209414.31</v>
      </c>
      <c r="S13" s="406">
        <f t="shared" si="1"/>
        <v>582094.30000000005</v>
      </c>
      <c r="T13" s="404"/>
      <c r="U13" s="392">
        <v>532770</v>
      </c>
      <c r="V13" s="393">
        <v>0</v>
      </c>
      <c r="W13" s="470">
        <f t="shared" si="2"/>
        <v>532770</v>
      </c>
      <c r="X13" s="473">
        <f t="shared" si="3"/>
        <v>49324.300000000047</v>
      </c>
    </row>
    <row r="14" spans="1:25" ht="15.75" customHeight="1" x14ac:dyDescent="0.3">
      <c r="A14" s="137">
        <v>4461</v>
      </c>
      <c r="B14" s="547" t="s">
        <v>300</v>
      </c>
      <c r="C14" s="518" t="s">
        <v>185</v>
      </c>
      <c r="D14" s="137" t="s">
        <v>186</v>
      </c>
      <c r="E14" s="137" t="s">
        <v>281</v>
      </c>
      <c r="F14" s="137" t="s">
        <v>282</v>
      </c>
      <c r="G14" s="137" t="s">
        <v>7</v>
      </c>
      <c r="H14" s="296">
        <v>0.05</v>
      </c>
      <c r="I14" s="296">
        <v>0.1265</v>
      </c>
      <c r="J14" s="169">
        <v>45565</v>
      </c>
      <c r="K14" s="169">
        <v>45565</v>
      </c>
      <c r="L14" s="169">
        <v>44279</v>
      </c>
      <c r="M14" s="137" t="s">
        <v>283</v>
      </c>
      <c r="N14" s="399">
        <v>5586.64</v>
      </c>
      <c r="O14" s="393"/>
      <c r="P14" s="394">
        <f t="shared" si="5"/>
        <v>5586.64</v>
      </c>
      <c r="Q14" s="254"/>
      <c r="R14" s="392"/>
      <c r="S14" s="406">
        <f t="shared" si="1"/>
        <v>5586.64</v>
      </c>
      <c r="T14" s="404"/>
      <c r="U14" s="392"/>
      <c r="V14" s="393"/>
      <c r="W14" s="470"/>
      <c r="X14" s="473">
        <f t="shared" si="3"/>
        <v>5586.64</v>
      </c>
    </row>
    <row r="15" spans="1:25" ht="15.75" customHeight="1" x14ac:dyDescent="0.3">
      <c r="A15" s="137">
        <v>4463</v>
      </c>
      <c r="B15" s="547" t="s">
        <v>302</v>
      </c>
      <c r="C15" s="518" t="s">
        <v>185</v>
      </c>
      <c r="D15" s="137" t="s">
        <v>186</v>
      </c>
      <c r="E15" s="137" t="s">
        <v>287</v>
      </c>
      <c r="F15" s="137" t="s">
        <v>288</v>
      </c>
      <c r="G15" s="137" t="s">
        <v>7</v>
      </c>
      <c r="H15" s="296">
        <v>0.05</v>
      </c>
      <c r="I15" s="296">
        <v>0.1265</v>
      </c>
      <c r="J15" s="169">
        <v>45565</v>
      </c>
      <c r="K15" s="169">
        <v>45565</v>
      </c>
      <c r="L15" s="169">
        <v>44279</v>
      </c>
      <c r="M15" s="137" t="s">
        <v>289</v>
      </c>
      <c r="N15" s="399">
        <v>27940.97</v>
      </c>
      <c r="O15" s="393"/>
      <c r="P15" s="394">
        <f t="shared" si="5"/>
        <v>27940.97</v>
      </c>
      <c r="Q15" s="254"/>
      <c r="R15" s="392"/>
      <c r="S15" s="406">
        <f t="shared" si="1"/>
        <v>27940.97</v>
      </c>
      <c r="T15" s="404"/>
      <c r="U15" s="392"/>
      <c r="V15" s="393"/>
      <c r="W15" s="470"/>
      <c r="X15" s="473">
        <f t="shared" si="3"/>
        <v>27940.97</v>
      </c>
    </row>
    <row r="16" spans="1:25" ht="15.75" customHeight="1" x14ac:dyDescent="0.3">
      <c r="A16" s="137">
        <v>4464</v>
      </c>
      <c r="B16" s="547" t="s">
        <v>239</v>
      </c>
      <c r="C16" s="289" t="s">
        <v>235</v>
      </c>
      <c r="D16" s="137" t="s">
        <v>175</v>
      </c>
      <c r="E16" s="137" t="s">
        <v>225</v>
      </c>
      <c r="F16" s="137" t="s">
        <v>226</v>
      </c>
      <c r="G16" s="137" t="s">
        <v>7</v>
      </c>
      <c r="H16" s="296">
        <v>0.05</v>
      </c>
      <c r="I16" s="296">
        <v>0.1265</v>
      </c>
      <c r="J16" s="169">
        <v>45199</v>
      </c>
      <c r="K16" s="169">
        <v>45199</v>
      </c>
      <c r="L16" s="169">
        <v>44201</v>
      </c>
      <c r="M16" s="137" t="s">
        <v>234</v>
      </c>
      <c r="N16" s="400">
        <v>34343.620000000003</v>
      </c>
      <c r="O16" s="401">
        <v>0</v>
      </c>
      <c r="P16" s="402">
        <f t="shared" si="5"/>
        <v>34343.620000000003</v>
      </c>
      <c r="Q16" s="254"/>
      <c r="R16" s="403">
        <v>0</v>
      </c>
      <c r="S16" s="406">
        <f t="shared" si="1"/>
        <v>34343.620000000003</v>
      </c>
      <c r="T16" s="404"/>
      <c r="U16" s="392">
        <v>31577.74</v>
      </c>
      <c r="V16" s="393">
        <v>0</v>
      </c>
      <c r="W16" s="470">
        <f t="shared" si="2"/>
        <v>31577.74</v>
      </c>
      <c r="X16" s="473">
        <v>0</v>
      </c>
      <c r="Y16" s="135" t="s">
        <v>326</v>
      </c>
    </row>
    <row r="17" spans="2:24" ht="15.75" customHeight="1" thickBot="1" x14ac:dyDescent="0.35">
      <c r="C17" s="285"/>
      <c r="D17" s="182"/>
      <c r="E17" s="182"/>
      <c r="H17" s="296"/>
      <c r="I17" s="296"/>
      <c r="J17" s="198"/>
      <c r="K17" s="198"/>
      <c r="L17" s="198"/>
      <c r="M17" s="224" t="s">
        <v>38</v>
      </c>
      <c r="N17" s="384">
        <f>SUM(N7:N16)</f>
        <v>1113375.1400000001</v>
      </c>
      <c r="O17" s="367">
        <f t="shared" ref="O17:P17" si="6">SUM(O7:O16)</f>
        <v>442.38</v>
      </c>
      <c r="P17" s="367">
        <f t="shared" si="6"/>
        <v>1113817.52</v>
      </c>
      <c r="Q17" s="133"/>
      <c r="R17" s="612">
        <f t="shared" ref="R17" si="7">SUM(R7:R16)</f>
        <v>288160.95</v>
      </c>
      <c r="S17" s="368">
        <f t="shared" ref="S17" si="8">SUM(S7:S16)</f>
        <v>825656.57000000007</v>
      </c>
      <c r="T17" s="283"/>
      <c r="U17" s="612">
        <f t="shared" ref="U17" si="9">SUM(U7:U16)</f>
        <v>654388.81000000006</v>
      </c>
      <c r="V17" s="367">
        <f t="shared" ref="V17" si="10">SUM(V7:V16)</f>
        <v>0</v>
      </c>
      <c r="W17" s="367">
        <f t="shared" ref="W17" si="11">SUM(W7:W16)</f>
        <v>654388.81000000006</v>
      </c>
      <c r="X17" s="368">
        <f t="shared" ref="X17" si="12">SUM(X7:X16)</f>
        <v>162221.10000000006</v>
      </c>
    </row>
    <row r="18" spans="2:24" ht="15.75" customHeight="1" thickTop="1" x14ac:dyDescent="0.3">
      <c r="C18" s="182"/>
      <c r="D18" s="182"/>
      <c r="E18" s="182"/>
      <c r="I18" s="296"/>
      <c r="J18" s="198"/>
      <c r="K18" s="198"/>
      <c r="L18" s="198"/>
      <c r="N18" s="171"/>
      <c r="O18" s="171"/>
      <c r="P18" s="171"/>
      <c r="R18" s="171"/>
      <c r="S18" s="171"/>
      <c r="T18" s="164"/>
      <c r="U18" s="141"/>
    </row>
    <row r="19" spans="2:24" ht="15.75" customHeight="1" x14ac:dyDescent="0.3">
      <c r="C19" s="182"/>
      <c r="D19" s="182"/>
      <c r="E19" s="182"/>
      <c r="J19" s="198"/>
      <c r="K19" s="198"/>
      <c r="L19" s="198"/>
      <c r="M19" s="224"/>
      <c r="N19" s="171"/>
      <c r="O19" s="171"/>
      <c r="P19" s="171"/>
      <c r="R19" s="171"/>
      <c r="S19" s="171"/>
      <c r="T19" s="164"/>
      <c r="U19" s="141"/>
    </row>
    <row r="20" spans="2:24" ht="15.75" customHeight="1" x14ac:dyDescent="0.3">
      <c r="C20" s="182"/>
      <c r="D20" s="182"/>
      <c r="E20" s="182"/>
      <c r="M20" s="224"/>
      <c r="N20" s="171"/>
      <c r="O20" s="171"/>
      <c r="P20" s="171"/>
      <c r="R20" s="171"/>
      <c r="S20" s="171"/>
      <c r="T20" s="164"/>
      <c r="U20" s="141"/>
    </row>
    <row r="21" spans="2:24" ht="15.75" customHeight="1" x14ac:dyDescent="0.3">
      <c r="B21" s="132" t="s">
        <v>111</v>
      </c>
      <c r="C21" s="182"/>
      <c r="D21" s="182"/>
      <c r="E21" s="182"/>
      <c r="M21" s="224"/>
      <c r="N21" s="171"/>
      <c r="O21" s="171"/>
      <c r="P21" s="171"/>
      <c r="R21" s="171"/>
      <c r="S21" s="171"/>
      <c r="T21" s="164"/>
      <c r="U21" s="175"/>
    </row>
    <row r="22" spans="2:24" ht="15.75" customHeight="1" x14ac:dyDescent="0.3">
      <c r="B22" s="596" t="s">
        <v>253</v>
      </c>
      <c r="C22" s="596"/>
      <c r="D22" s="596"/>
      <c r="E22" s="596"/>
      <c r="F22" s="596"/>
      <c r="G22" s="596"/>
      <c r="H22" s="177"/>
      <c r="I22" s="177"/>
      <c r="J22" s="176"/>
      <c r="M22" s="224"/>
      <c r="N22" s="171"/>
      <c r="O22" s="171"/>
      <c r="P22" s="171"/>
      <c r="R22" s="171"/>
      <c r="S22" s="171"/>
      <c r="T22" s="164"/>
      <c r="U22" s="175"/>
    </row>
    <row r="23" spans="2:24" ht="15.75" customHeight="1" x14ac:dyDescent="0.3">
      <c r="C23" s="182"/>
      <c r="D23" s="182"/>
      <c r="E23" s="182"/>
      <c r="M23" s="224"/>
      <c r="N23" s="171"/>
      <c r="O23" s="171"/>
      <c r="P23" s="171"/>
      <c r="R23" s="171"/>
      <c r="S23" s="171"/>
      <c r="T23" s="164"/>
      <c r="U23" s="175"/>
    </row>
    <row r="24" spans="2:24" ht="15.75" customHeight="1" x14ac:dyDescent="0.3">
      <c r="B24" s="596" t="s">
        <v>115</v>
      </c>
      <c r="C24" s="596"/>
      <c r="D24" s="596"/>
      <c r="E24" s="596"/>
      <c r="F24" s="596"/>
      <c r="G24" s="596"/>
      <c r="H24" s="177"/>
      <c r="I24" s="177"/>
      <c r="J24" s="176"/>
      <c r="M24" s="224"/>
      <c r="N24" s="171"/>
      <c r="O24" s="171"/>
      <c r="P24" s="171"/>
      <c r="R24" s="171"/>
      <c r="S24" s="171"/>
      <c r="T24" s="164"/>
      <c r="U24" s="175"/>
    </row>
    <row r="25" spans="2:24" ht="15.75" customHeight="1" x14ac:dyDescent="0.3">
      <c r="B25" s="176"/>
      <c r="C25" s="176"/>
      <c r="D25" s="176"/>
      <c r="E25" s="176"/>
      <c r="F25" s="176"/>
      <c r="G25" s="176"/>
      <c r="H25" s="177"/>
      <c r="I25" s="177"/>
      <c r="J25" s="176"/>
      <c r="M25" s="224"/>
      <c r="N25" s="171"/>
      <c r="O25" s="171"/>
      <c r="P25" s="171"/>
      <c r="R25" s="171"/>
      <c r="S25" s="171"/>
      <c r="T25" s="164"/>
      <c r="U25" s="175"/>
      <c r="V25" s="174"/>
    </row>
    <row r="26" spans="2:24" ht="15.75" customHeight="1" x14ac:dyDescent="0.3">
      <c r="B26" s="596" t="s">
        <v>136</v>
      </c>
      <c r="C26" s="596"/>
      <c r="D26" s="596"/>
      <c r="E26" s="596"/>
      <c r="F26" s="596"/>
      <c r="G26" s="596"/>
      <c r="H26" s="177"/>
      <c r="I26" s="177"/>
      <c r="J26" s="176"/>
      <c r="M26" s="224"/>
      <c r="N26" s="171"/>
      <c r="O26" s="171"/>
      <c r="P26" s="171"/>
      <c r="R26" s="171"/>
      <c r="S26" s="171"/>
      <c r="T26" s="164"/>
      <c r="U26" s="175"/>
    </row>
    <row r="27" spans="2:24" ht="15.75" customHeight="1" x14ac:dyDescent="0.3">
      <c r="B27" s="609" t="s">
        <v>135</v>
      </c>
      <c r="C27" s="596"/>
      <c r="D27" s="596"/>
      <c r="E27" s="596"/>
      <c r="F27" s="596"/>
      <c r="G27" s="596"/>
      <c r="H27" s="177"/>
      <c r="I27" s="177"/>
      <c r="J27" s="176"/>
      <c r="M27" s="224"/>
      <c r="N27" s="171"/>
      <c r="O27" s="171"/>
      <c r="P27" s="171"/>
      <c r="R27" s="171"/>
      <c r="S27" s="171"/>
      <c r="T27" s="164"/>
      <c r="U27" s="175"/>
    </row>
    <row r="28" spans="2:24" ht="15.75" customHeight="1" x14ac:dyDescent="0.3">
      <c r="B28" s="131" t="s">
        <v>98</v>
      </c>
      <c r="C28" s="180" t="s">
        <v>101</v>
      </c>
      <c r="D28" s="180" t="s">
        <v>102</v>
      </c>
      <c r="E28" s="180"/>
      <c r="F28" s="176"/>
      <c r="G28" s="176"/>
      <c r="H28" s="177"/>
      <c r="I28" s="177"/>
      <c r="J28" s="176"/>
      <c r="M28" s="224"/>
      <c r="N28" s="171"/>
      <c r="O28" s="171"/>
      <c r="P28" s="171"/>
      <c r="R28" s="171"/>
      <c r="S28" s="171"/>
      <c r="T28" s="164"/>
      <c r="U28" s="175"/>
    </row>
    <row r="29" spans="2:24" ht="15.75" customHeight="1" x14ac:dyDescent="0.3">
      <c r="C29" s="182"/>
      <c r="D29" s="182"/>
      <c r="E29" s="182"/>
      <c r="F29" s="176"/>
      <c r="G29" s="176"/>
      <c r="H29" s="177"/>
      <c r="I29" s="177"/>
      <c r="J29" s="176"/>
      <c r="M29" s="224"/>
      <c r="N29" s="171"/>
      <c r="O29" s="171"/>
      <c r="P29" s="171"/>
      <c r="R29" s="171"/>
      <c r="S29" s="171"/>
      <c r="T29" s="164"/>
      <c r="U29" s="357"/>
    </row>
    <row r="30" spans="2:24" ht="15.75" customHeight="1" x14ac:dyDescent="0.3">
      <c r="B30" s="135" t="s">
        <v>100</v>
      </c>
      <c r="C30" s="182" t="s">
        <v>177</v>
      </c>
      <c r="D30" s="182" t="s">
        <v>208</v>
      </c>
      <c r="E30" s="182"/>
      <c r="F30" s="176"/>
      <c r="G30" s="176"/>
      <c r="H30" s="177"/>
      <c r="I30" s="177"/>
      <c r="J30" s="176"/>
      <c r="M30" s="224"/>
      <c r="N30" s="171"/>
      <c r="O30" s="171"/>
      <c r="P30" s="171"/>
      <c r="R30" s="171"/>
      <c r="S30" s="171"/>
      <c r="T30" s="164"/>
      <c r="U30" s="141"/>
    </row>
    <row r="31" spans="2:24" ht="15.75" customHeight="1" x14ac:dyDescent="0.3">
      <c r="B31" s="135" t="s">
        <v>237</v>
      </c>
      <c r="C31" s="182" t="s">
        <v>205</v>
      </c>
      <c r="D31" s="182" t="s">
        <v>206</v>
      </c>
      <c r="E31" s="182"/>
      <c r="M31" s="224"/>
      <c r="N31" s="171"/>
      <c r="O31" s="171"/>
      <c r="P31" s="171"/>
      <c r="R31" s="171"/>
      <c r="S31" s="171"/>
      <c r="T31" s="164"/>
      <c r="U31" s="141"/>
    </row>
    <row r="32" spans="2:24" ht="15.75" customHeight="1" x14ac:dyDescent="0.3">
      <c r="B32" s="135" t="s">
        <v>236</v>
      </c>
      <c r="C32" s="182" t="s">
        <v>205</v>
      </c>
      <c r="D32" s="182" t="s">
        <v>206</v>
      </c>
      <c r="E32" s="182"/>
      <c r="M32" s="224"/>
      <c r="N32" s="171"/>
      <c r="O32" s="171"/>
      <c r="P32" s="171"/>
      <c r="R32" s="171"/>
      <c r="S32" s="171"/>
      <c r="T32" s="164"/>
      <c r="U32" s="141"/>
    </row>
    <row r="33" spans="2:21" ht="15.75" customHeight="1" x14ac:dyDescent="0.3">
      <c r="E33" s="182"/>
      <c r="M33" s="224"/>
      <c r="N33" s="171"/>
      <c r="O33" s="171"/>
      <c r="P33" s="171"/>
      <c r="R33" s="171"/>
      <c r="S33" s="171"/>
      <c r="T33" s="164"/>
      <c r="U33" s="141"/>
    </row>
    <row r="34" spans="2:21" ht="15.75" customHeight="1" x14ac:dyDescent="0.3">
      <c r="C34" s="182"/>
      <c r="D34" s="182"/>
      <c r="E34" s="182"/>
      <c r="M34" s="224"/>
      <c r="N34" s="171"/>
      <c r="O34" s="171"/>
      <c r="P34" s="171"/>
      <c r="R34" s="171"/>
      <c r="S34" s="171"/>
      <c r="T34" s="164"/>
      <c r="U34" s="141"/>
    </row>
    <row r="35" spans="2:21" ht="15.75" customHeight="1" x14ac:dyDescent="0.3">
      <c r="B35" s="592" t="s">
        <v>269</v>
      </c>
      <c r="C35" s="592"/>
      <c r="D35" s="592"/>
      <c r="E35" s="592"/>
      <c r="F35" s="592"/>
      <c r="G35" s="592"/>
      <c r="H35" s="592"/>
      <c r="I35" s="592"/>
      <c r="M35" s="224"/>
      <c r="N35" s="171"/>
      <c r="O35" s="171"/>
      <c r="P35" s="171"/>
      <c r="R35" s="171"/>
      <c r="S35" s="171"/>
      <c r="T35" s="164"/>
      <c r="U35" s="141"/>
    </row>
    <row r="36" spans="2:21" ht="15.75" customHeight="1" x14ac:dyDescent="0.3">
      <c r="B36" s="128" t="s">
        <v>270</v>
      </c>
      <c r="C36" s="182"/>
      <c r="D36" s="182"/>
      <c r="E36" s="182"/>
      <c r="M36" s="224"/>
      <c r="N36" s="171"/>
      <c r="O36" s="171"/>
      <c r="P36" s="171"/>
      <c r="R36" s="171"/>
      <c r="S36" s="171"/>
      <c r="T36" s="164"/>
      <c r="U36" s="141"/>
    </row>
    <row r="37" spans="2:21" ht="15.75" customHeight="1" x14ac:dyDescent="0.3">
      <c r="B37" s="192"/>
      <c r="C37" s="192"/>
      <c r="D37" s="192"/>
      <c r="E37" s="192"/>
      <c r="F37" s="192"/>
      <c r="G37" s="192"/>
      <c r="H37" s="216"/>
      <c r="I37" s="216"/>
      <c r="J37" s="192"/>
      <c r="K37" s="192"/>
      <c r="L37" s="192"/>
      <c r="M37" s="192"/>
      <c r="N37" s="192"/>
      <c r="O37" s="141"/>
      <c r="P37" s="141"/>
      <c r="Q37" s="147"/>
      <c r="R37" s="141"/>
      <c r="S37" s="141"/>
      <c r="T37" s="147"/>
      <c r="U37" s="141"/>
    </row>
    <row r="38" spans="2:21" ht="15.75" customHeight="1" x14ac:dyDescent="0.3">
      <c r="O38" s="184"/>
      <c r="P38" s="184"/>
      <c r="Q38" s="207"/>
      <c r="R38" s="304" t="s">
        <v>256</v>
      </c>
      <c r="S38" s="184"/>
      <c r="T38" s="320"/>
    </row>
    <row r="39" spans="2:21" ht="15.75" customHeight="1" x14ac:dyDescent="0.3">
      <c r="B39" s="188" t="s">
        <v>255</v>
      </c>
      <c r="C39" s="190" t="s">
        <v>2</v>
      </c>
      <c r="D39" s="190"/>
      <c r="E39" s="190"/>
      <c r="F39" s="190" t="s">
        <v>34</v>
      </c>
      <c r="G39" s="190" t="s">
        <v>35</v>
      </c>
      <c r="H39" s="190"/>
      <c r="I39" s="190"/>
      <c r="J39" s="190"/>
      <c r="K39" s="190"/>
      <c r="L39" s="190"/>
      <c r="M39" s="190" t="s">
        <v>36</v>
      </c>
      <c r="N39" s="190" t="s">
        <v>37</v>
      </c>
      <c r="O39" s="192"/>
      <c r="P39" s="192"/>
      <c r="Q39" s="286"/>
      <c r="R39" s="192" t="s">
        <v>81</v>
      </c>
      <c r="S39" s="192"/>
      <c r="T39" s="321"/>
    </row>
    <row r="40" spans="2:21" ht="15.75" customHeight="1" x14ac:dyDescent="0.3">
      <c r="B40" s="194"/>
      <c r="C40" s="146"/>
      <c r="D40" s="146"/>
      <c r="E40" s="146"/>
      <c r="F40" s="146"/>
      <c r="G40" s="146"/>
      <c r="H40" s="200"/>
      <c r="I40" s="200"/>
      <c r="J40" s="146"/>
      <c r="K40" s="146"/>
      <c r="L40" s="146"/>
      <c r="M40" s="146"/>
      <c r="N40" s="146"/>
      <c r="O40" s="141"/>
      <c r="P40" s="141"/>
      <c r="Q40" s="147"/>
      <c r="R40" s="141"/>
      <c r="S40" s="141"/>
      <c r="T40" s="147"/>
    </row>
    <row r="41" spans="2:21" ht="15.75" customHeight="1" x14ac:dyDescent="0.3">
      <c r="B41" s="194"/>
      <c r="C41" s="146"/>
      <c r="D41" s="146"/>
      <c r="E41" s="146"/>
      <c r="F41" s="146"/>
      <c r="G41" s="146"/>
      <c r="H41" s="200"/>
      <c r="I41" s="200"/>
      <c r="J41" s="146"/>
      <c r="K41" s="146"/>
      <c r="L41" s="146"/>
      <c r="M41" s="146"/>
      <c r="N41" s="146"/>
      <c r="O41" s="141"/>
      <c r="P41" s="141"/>
      <c r="Q41" s="147"/>
      <c r="R41" s="141"/>
      <c r="S41" s="141"/>
      <c r="T41" s="147"/>
    </row>
    <row r="42" spans="2:21" ht="15.75" customHeight="1" x14ac:dyDescent="0.3">
      <c r="B42" s="194"/>
      <c r="C42" s="146"/>
      <c r="D42" s="146"/>
      <c r="E42" s="146"/>
      <c r="F42" s="146"/>
      <c r="G42" s="146"/>
      <c r="H42" s="200"/>
      <c r="I42" s="200"/>
      <c r="J42" s="146"/>
      <c r="K42" s="146"/>
      <c r="L42" s="146"/>
      <c r="M42" s="146"/>
      <c r="N42" s="146"/>
      <c r="R42" s="302"/>
    </row>
    <row r="43" spans="2:21" ht="15.75" customHeight="1" x14ac:dyDescent="0.3">
      <c r="B43" s="194"/>
      <c r="C43" s="146"/>
      <c r="D43" s="146"/>
      <c r="E43" s="146"/>
      <c r="F43" s="146"/>
      <c r="G43" s="146"/>
      <c r="H43" s="200"/>
      <c r="I43" s="200"/>
      <c r="J43" s="146"/>
      <c r="K43" s="146"/>
      <c r="L43" s="146"/>
      <c r="M43" s="146"/>
      <c r="N43" s="146"/>
      <c r="R43" s="302"/>
    </row>
    <row r="44" spans="2:21" ht="15.75" customHeight="1" x14ac:dyDescent="0.3">
      <c r="B44" s="194"/>
      <c r="C44" s="510"/>
      <c r="D44" s="510"/>
      <c r="E44" s="510"/>
      <c r="F44" s="510"/>
      <c r="G44" s="510"/>
      <c r="H44" s="510"/>
      <c r="I44" s="510"/>
      <c r="J44" s="510"/>
      <c r="K44" s="510"/>
      <c r="L44" s="510"/>
      <c r="M44" s="510"/>
      <c r="N44" s="510"/>
      <c r="R44" s="302"/>
    </row>
    <row r="45" spans="2:21" ht="15.75" customHeight="1" x14ac:dyDescent="0.3">
      <c r="B45" s="194"/>
      <c r="C45" s="510"/>
      <c r="D45" s="510"/>
      <c r="E45" s="510"/>
      <c r="F45" s="510"/>
      <c r="G45" s="510"/>
      <c r="H45" s="510"/>
      <c r="I45" s="510"/>
      <c r="J45" s="510"/>
      <c r="K45" s="510"/>
      <c r="L45" s="510"/>
      <c r="M45" s="510"/>
      <c r="N45" s="510"/>
      <c r="R45" s="302"/>
    </row>
    <row r="46" spans="2:21" ht="15.75" customHeight="1" x14ac:dyDescent="0.3">
      <c r="B46" s="194"/>
      <c r="C46" s="510"/>
      <c r="D46" s="510"/>
      <c r="E46" s="510"/>
      <c r="F46" s="510"/>
      <c r="G46" s="510"/>
      <c r="H46" s="510"/>
      <c r="I46" s="510"/>
      <c r="J46" s="510"/>
      <c r="K46" s="510"/>
      <c r="L46" s="510"/>
      <c r="M46" s="510"/>
      <c r="N46" s="510"/>
      <c r="R46" s="302"/>
    </row>
    <row r="47" spans="2:21" ht="15.75" customHeight="1" x14ac:dyDescent="0.3">
      <c r="B47" s="194"/>
      <c r="C47" s="510"/>
      <c r="D47" s="510"/>
      <c r="E47" s="510"/>
      <c r="F47" s="510"/>
      <c r="G47" s="510"/>
      <c r="H47" s="510"/>
      <c r="I47" s="510"/>
      <c r="J47" s="510"/>
      <c r="K47" s="510"/>
      <c r="L47" s="510"/>
      <c r="M47" s="510"/>
      <c r="N47" s="510"/>
      <c r="R47" s="302"/>
    </row>
    <row r="48" spans="2:21" ht="15.75" customHeight="1" x14ac:dyDescent="0.3">
      <c r="B48" s="194"/>
      <c r="C48" s="510"/>
      <c r="D48" s="510"/>
      <c r="E48" s="510"/>
      <c r="F48" s="510"/>
      <c r="G48" s="510"/>
      <c r="H48" s="510"/>
      <c r="I48" s="510"/>
      <c r="J48" s="510"/>
      <c r="K48" s="510"/>
      <c r="L48" s="510"/>
      <c r="M48" s="510"/>
      <c r="N48" s="510"/>
      <c r="R48" s="302"/>
    </row>
    <row r="49" spans="2:23" ht="15.75" customHeight="1" x14ac:dyDescent="0.3">
      <c r="B49" s="194"/>
      <c r="C49" s="146"/>
      <c r="D49" s="146"/>
      <c r="E49" s="146"/>
      <c r="F49" s="146"/>
      <c r="G49" s="146"/>
      <c r="H49" s="200"/>
      <c r="I49" s="200"/>
      <c r="J49" s="146"/>
      <c r="K49" s="146"/>
      <c r="L49" s="146"/>
      <c r="M49" s="146"/>
      <c r="N49" s="146"/>
      <c r="R49" s="302"/>
    </row>
    <row r="50" spans="2:23" ht="15.75" customHeight="1" x14ac:dyDescent="0.3">
      <c r="B50" s="194"/>
      <c r="C50" s="146"/>
      <c r="D50" s="146"/>
      <c r="E50" s="146"/>
      <c r="F50" s="146"/>
      <c r="G50" s="146"/>
      <c r="H50" s="200"/>
      <c r="I50" s="200"/>
      <c r="J50" s="146"/>
      <c r="K50" s="146"/>
      <c r="L50" s="146"/>
      <c r="M50" s="146"/>
      <c r="N50" s="146"/>
      <c r="R50" s="302"/>
    </row>
    <row r="51" spans="2:23" ht="15.75" customHeight="1" x14ac:dyDescent="0.3">
      <c r="B51" s="194"/>
      <c r="C51" s="146"/>
      <c r="D51" s="146"/>
      <c r="E51" s="146"/>
      <c r="F51" s="146"/>
      <c r="G51" s="146"/>
      <c r="H51" s="200"/>
      <c r="I51" s="200"/>
      <c r="J51" s="146"/>
      <c r="K51" s="146"/>
      <c r="L51" s="146"/>
      <c r="M51" s="146"/>
      <c r="N51" s="146"/>
      <c r="R51" s="302"/>
    </row>
    <row r="52" spans="2:23" ht="15.75" customHeight="1" x14ac:dyDescent="0.3">
      <c r="B52" s="194"/>
      <c r="C52" s="146"/>
      <c r="D52" s="146"/>
      <c r="E52" s="146"/>
      <c r="F52" s="146"/>
      <c r="G52" s="146"/>
      <c r="H52" s="200"/>
      <c r="I52" s="200"/>
      <c r="J52" s="146"/>
      <c r="K52" s="146"/>
      <c r="L52" s="146"/>
      <c r="M52" s="146"/>
      <c r="N52" s="146"/>
      <c r="P52" s="144"/>
      <c r="R52" s="305"/>
      <c r="S52" s="144"/>
      <c r="V52" s="135" t="s">
        <v>230</v>
      </c>
      <c r="W52" s="171">
        <f>W17</f>
        <v>654388.81000000006</v>
      </c>
    </row>
    <row r="53" spans="2:23" ht="15.75" customHeight="1" x14ac:dyDescent="0.3">
      <c r="B53" s="210"/>
      <c r="C53" s="211"/>
      <c r="D53" s="211"/>
      <c r="E53" s="211"/>
      <c r="F53" s="212"/>
      <c r="G53" s="213"/>
      <c r="H53" s="213"/>
      <c r="I53" s="213"/>
      <c r="J53" s="213"/>
      <c r="K53" s="213"/>
      <c r="L53" s="213"/>
      <c r="M53" s="163"/>
      <c r="N53" s="214"/>
      <c r="O53" s="166"/>
      <c r="P53" s="165"/>
      <c r="Q53" s="166"/>
      <c r="R53" s="144"/>
      <c r="S53" s="144"/>
      <c r="T53" s="165"/>
    </row>
    <row r="54" spans="2:23" ht="15.75" customHeight="1" x14ac:dyDescent="0.3">
      <c r="B54" s="210"/>
      <c r="C54" s="211"/>
      <c r="D54" s="211"/>
      <c r="E54" s="211"/>
      <c r="F54" s="212"/>
      <c r="G54" s="213"/>
      <c r="H54" s="213"/>
      <c r="I54" s="213"/>
      <c r="J54" s="213"/>
      <c r="K54" s="213"/>
      <c r="L54" s="213"/>
      <c r="M54" s="232"/>
      <c r="N54" s="209"/>
      <c r="O54" s="141"/>
      <c r="P54" s="141"/>
      <c r="Q54" s="215"/>
    </row>
    <row r="55" spans="2:23" ht="15.75" customHeight="1" x14ac:dyDescent="0.3">
      <c r="B55" s="235"/>
      <c r="C55" s="230"/>
      <c r="D55" s="230"/>
      <c r="E55" s="230"/>
      <c r="F55" s="212"/>
      <c r="G55" s="236"/>
      <c r="H55" s="213"/>
      <c r="I55" s="213"/>
      <c r="J55" s="236"/>
      <c r="K55" s="236"/>
      <c r="L55" s="236"/>
      <c r="M55" s="232"/>
      <c r="N55" s="209"/>
      <c r="O55" s="237"/>
    </row>
    <row r="56" spans="2:23" ht="15.75" customHeight="1" x14ac:dyDescent="0.3">
      <c r="B56" s="235"/>
      <c r="C56" s="230"/>
      <c r="D56" s="230"/>
      <c r="E56" s="230"/>
      <c r="F56" s="212"/>
      <c r="G56" s="236"/>
      <c r="H56" s="213"/>
      <c r="I56" s="213"/>
      <c r="J56" s="236"/>
      <c r="K56" s="236"/>
      <c r="L56" s="236"/>
      <c r="M56" s="232"/>
      <c r="N56" s="209"/>
      <c r="O56" s="237"/>
    </row>
    <row r="57" spans="2:23" ht="15.75" customHeight="1" x14ac:dyDescent="0.3">
      <c r="B57" s="235"/>
      <c r="C57" s="230"/>
      <c r="D57" s="230"/>
      <c r="E57" s="230"/>
      <c r="F57" s="212"/>
      <c r="G57" s="236"/>
      <c r="H57" s="213"/>
      <c r="I57" s="213"/>
      <c r="J57" s="236"/>
      <c r="K57" s="236"/>
      <c r="L57" s="236"/>
      <c r="M57" s="238"/>
      <c r="N57" s="214"/>
      <c r="O57" s="237"/>
      <c r="P57" s="237"/>
      <c r="Q57" s="147"/>
    </row>
    <row r="58" spans="2:23" ht="15.75" customHeight="1" x14ac:dyDescent="0.3"/>
    <row r="59" spans="2:23" ht="15.75" customHeight="1" x14ac:dyDescent="0.3">
      <c r="F59" s="172"/>
      <c r="G59" s="240"/>
      <c r="H59" s="239"/>
      <c r="I59" s="239"/>
      <c r="J59" s="240"/>
      <c r="K59" s="240"/>
      <c r="L59" s="240"/>
    </row>
    <row r="60" spans="2:23" ht="15.75" customHeight="1" x14ac:dyDescent="0.3"/>
    <row r="61" spans="2:23" ht="15.75" customHeight="1" x14ac:dyDescent="0.3"/>
    <row r="62" spans="2:23" ht="15.75" customHeight="1" x14ac:dyDescent="0.3"/>
    <row r="63" spans="2:23" ht="15.75" customHeight="1" x14ac:dyDescent="0.3"/>
    <row r="64" spans="2:23"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sheetData>
  <mergeCells count="7">
    <mergeCell ref="U4:W4"/>
    <mergeCell ref="U5:W5"/>
    <mergeCell ref="B35:I35"/>
    <mergeCell ref="B27:G27"/>
    <mergeCell ref="B22:G22"/>
    <mergeCell ref="B24:G24"/>
    <mergeCell ref="B26:G26"/>
  </mergeCells>
  <conditionalFormatting sqref="A13:H16 A8:G12 R8:S16 J8:P16 U8:X16">
    <cfRule type="expression" dxfId="208" priority="3">
      <formula>MOD(ROW(),2)=0</formula>
    </cfRule>
  </conditionalFormatting>
  <conditionalFormatting sqref="H8:I9 I10:I16 H9:H12">
    <cfRule type="expression" dxfId="207" priority="2">
      <formula>MOD(ROW(),2)=0</formula>
    </cfRule>
  </conditionalFormatting>
  <conditionalFormatting sqref="A7:P7 R7:S7 U7:X7">
    <cfRule type="expression" dxfId="206" priority="1">
      <formula>MOD(ROW(),2)=0</formula>
    </cfRule>
  </conditionalFormatting>
  <hyperlinks>
    <hyperlink ref="B27" r:id="rId1" xr:uid="{00000000-0004-0000-0800-000000000000}"/>
  </hyperlinks>
  <printOptions horizontalCentered="1" gridLines="1"/>
  <pageMargins left="0" right="0" top="0.75" bottom="0.75" header="0.3" footer="0.3"/>
  <pageSetup scale="54" orientation="landscape"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50</vt:i4>
      </vt:variant>
    </vt:vector>
  </HeadingPairs>
  <TitlesOfParts>
    <vt:vector size="100" baseType="lpstr">
      <vt:lpstr>#0664 Academy Positive Learning</vt:lpstr>
      <vt:lpstr>#1461 Inlet Grove Comm HS </vt:lpstr>
      <vt:lpstr>#1571 South Tech Charter Acad</vt:lpstr>
      <vt:lpstr>#1571 South Tech Academy</vt:lpstr>
      <vt:lpstr>#2521 Ed Venture </vt:lpstr>
      <vt:lpstr>#2531 Potentials </vt:lpstr>
      <vt:lpstr>#2791 The Learning Center @ Els</vt:lpstr>
      <vt:lpstr>#2801 PB Maritime Acad Elem</vt:lpstr>
      <vt:lpstr>#2911 Western Academy</vt:lpstr>
      <vt:lpstr>#2941 Palm Beach School Autism </vt:lpstr>
      <vt:lpstr>#3083 The Learning Acad @ Els </vt:lpstr>
      <vt:lpstr>#3345 Career Academy of the PB </vt:lpstr>
      <vt:lpstr>#3381 Imagine Schools </vt:lpstr>
      <vt:lpstr>#3382 Glades Academy </vt:lpstr>
      <vt:lpstr>#3391 Seagull Academy Ind. Liv</vt:lpstr>
      <vt:lpstr>#3394 Montessori Acad Early  </vt:lpstr>
      <vt:lpstr>#3395 Somerset Academy JFK </vt:lpstr>
      <vt:lpstr>#3396 G-Star of the Arts </vt:lpstr>
      <vt:lpstr>#3398 Everglades Preparatory </vt:lpstr>
      <vt:lpstr>#3400 Believers Academy </vt:lpstr>
      <vt:lpstr>#3401 Quantum High School </vt:lpstr>
      <vt:lpstr>#3413 Somerset Acad Boca East</vt:lpstr>
      <vt:lpstr>#3421 Worthington High School</vt:lpstr>
      <vt:lpstr> #3431 Renaissance CS @ WPB</vt:lpstr>
      <vt:lpstr>#3441 South Tech Prep Acd </vt:lpstr>
      <vt:lpstr>#3924 PB Maritime Acd Second </vt:lpstr>
      <vt:lpstr>#3941 Ben Gamla </vt:lpstr>
      <vt:lpstr>#3961 Gardens Schl Tech Arts</vt:lpstr>
      <vt:lpstr>#3971 Palm Beach Preparatory  </vt:lpstr>
      <vt:lpstr>#4001 Renaissance CS @ Well</vt:lpstr>
      <vt:lpstr>#4002 Renaissance CS @ Summit </vt:lpstr>
      <vt:lpstr>#4012 Somerset Canyons Middle  </vt:lpstr>
      <vt:lpstr>#4013 Somerset Acad Canyons HS </vt:lpstr>
      <vt:lpstr>#4020 Franklin Acd Boynton Bch </vt:lpstr>
      <vt:lpstr>#4030 Olympus International Acd</vt:lpstr>
      <vt:lpstr>#4031 Somerset Academy of Arts</vt:lpstr>
      <vt:lpstr>#4041 Somerset Acad Boca Middle</vt:lpstr>
      <vt:lpstr>#4050 Renaissance CS @ Cypress</vt:lpstr>
      <vt:lpstr>#4051 Renaissance CS @ Central </vt:lpstr>
      <vt:lpstr>#4061 Franklin Academy - PBG</vt:lpstr>
      <vt:lpstr>#4080 University Prep Academy</vt:lpstr>
      <vt:lpstr>#4081 Florida Futures Acd N</vt:lpstr>
      <vt:lpstr>#4090 SLAM MS</vt:lpstr>
      <vt:lpstr>#4091 Somerset Acd Lakes</vt:lpstr>
      <vt:lpstr>#4100 ConnectionsEd.CenterPB</vt:lpstr>
      <vt:lpstr>#4102 Bridge Prep Academy</vt:lpstr>
      <vt:lpstr>#4103 SLAM Boca MiddleHigh</vt:lpstr>
      <vt:lpstr>#4111 SLAM HS PB</vt:lpstr>
      <vt:lpstr>#4131 Somerset Academy Well HS</vt:lpstr>
      <vt:lpstr>#4121 South Tech Success</vt:lpstr>
      <vt:lpstr>' #3431 Renaissance CS @ WPB'!Print_Area</vt:lpstr>
      <vt:lpstr>'#0664 Academy Positive Learning'!Print_Area</vt:lpstr>
      <vt:lpstr>'#1461 Inlet Grove Comm HS '!Print_Area</vt:lpstr>
      <vt:lpstr>'#1571 South Tech Academy'!Print_Area</vt:lpstr>
      <vt:lpstr>'#1571 South Tech Charter Acad'!Print_Area</vt:lpstr>
      <vt:lpstr>'#2521 Ed Venture '!Print_Area</vt:lpstr>
      <vt:lpstr>'#2531 Potentials '!Print_Area</vt:lpstr>
      <vt:lpstr>'#2791 The Learning Center @ Els'!Print_Area</vt:lpstr>
      <vt:lpstr>'#2801 PB Maritime Acad Elem'!Print_Area</vt:lpstr>
      <vt:lpstr>'#2911 Western Academy'!Print_Area</vt:lpstr>
      <vt:lpstr>'#2941 Palm Beach School Autism '!Print_Area</vt:lpstr>
      <vt:lpstr>'#3083 The Learning Acad @ Els '!Print_Area</vt:lpstr>
      <vt:lpstr>'#3345 Career Academy of the PB '!Print_Area</vt:lpstr>
      <vt:lpstr>'#3381 Imagine Schools '!Print_Area</vt:lpstr>
      <vt:lpstr>'#3382 Glades Academy '!Print_Area</vt:lpstr>
      <vt:lpstr>'#3391 Seagull Academy Ind. Liv'!Print_Area</vt:lpstr>
      <vt:lpstr>'#3394 Montessori Acad Early  '!Print_Area</vt:lpstr>
      <vt:lpstr>'#3395 Somerset Academy JFK '!Print_Area</vt:lpstr>
      <vt:lpstr>'#3396 G-Star of the Arts '!Print_Area</vt:lpstr>
      <vt:lpstr>'#3398 Everglades Preparatory '!Print_Area</vt:lpstr>
      <vt:lpstr>'#3400 Believers Academy '!Print_Area</vt:lpstr>
      <vt:lpstr>'#3401 Quantum High School '!Print_Area</vt:lpstr>
      <vt:lpstr>'#3413 Somerset Acad Boca East'!Print_Area</vt:lpstr>
      <vt:lpstr>'#3421 Worthington High School'!Print_Area</vt:lpstr>
      <vt:lpstr>'#3441 South Tech Prep Acd '!Print_Area</vt:lpstr>
      <vt:lpstr>'#3924 PB Maritime Acd Second '!Print_Area</vt:lpstr>
      <vt:lpstr>'#3941 Ben Gamla '!Print_Area</vt:lpstr>
      <vt:lpstr>'#3961 Gardens Schl Tech Arts'!Print_Area</vt:lpstr>
      <vt:lpstr>'#3971 Palm Beach Preparatory  '!Print_Area</vt:lpstr>
      <vt:lpstr>'#4001 Renaissance CS @ Well'!Print_Area</vt:lpstr>
      <vt:lpstr>'#4002 Renaissance CS @ Summit '!Print_Area</vt:lpstr>
      <vt:lpstr>'#4012 Somerset Canyons Middle  '!Print_Area</vt:lpstr>
      <vt:lpstr>'#4013 Somerset Acad Canyons HS '!Print_Area</vt:lpstr>
      <vt:lpstr>'#4020 Franklin Acd Boynton Bch '!Print_Area</vt:lpstr>
      <vt:lpstr>'#4030 Olympus International Acd'!Print_Area</vt:lpstr>
      <vt:lpstr>'#4031 Somerset Academy of Arts'!Print_Area</vt:lpstr>
      <vt:lpstr>'#4041 Somerset Acad Boca Middle'!Print_Area</vt:lpstr>
      <vt:lpstr>'#4050 Renaissance CS @ Cypress'!Print_Area</vt:lpstr>
      <vt:lpstr>'#4051 Renaissance CS @ Central '!Print_Area</vt:lpstr>
      <vt:lpstr>'#4061 Franklin Academy - PBG'!Print_Area</vt:lpstr>
      <vt:lpstr>'#4080 University Prep Academy'!Print_Area</vt:lpstr>
      <vt:lpstr>'#4081 Florida Futures Acd N'!Print_Area</vt:lpstr>
      <vt:lpstr>'#4090 SLAM MS'!Print_Area</vt:lpstr>
      <vt:lpstr>'#4091 Somerset Acd Lakes'!Print_Area</vt:lpstr>
      <vt:lpstr>'#4100 ConnectionsEd.CenterPB'!Print_Area</vt:lpstr>
      <vt:lpstr>'#4102 Bridge Prep Academy'!Print_Area</vt:lpstr>
      <vt:lpstr>'#4103 SLAM Boca MiddleHigh'!Print_Area</vt:lpstr>
      <vt:lpstr>'#4111 SLAM HS PB'!Print_Area</vt:lpstr>
      <vt:lpstr>'#4121 South Tech Success'!Print_Area</vt:lpstr>
      <vt:lpstr>'#4131 Somerset Academy Well HS'!Print_Area</vt:lpstr>
    </vt:vector>
  </TitlesOfParts>
  <Company>School District Of Palm Beach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kovners</dc:creator>
  <cp:lastModifiedBy>Stefanie Johnson</cp:lastModifiedBy>
  <cp:lastPrinted>2019-07-10T18:56:18Z</cp:lastPrinted>
  <dcterms:created xsi:type="dcterms:W3CDTF">2009-12-03T15:07:28Z</dcterms:created>
  <dcterms:modified xsi:type="dcterms:W3CDTF">2024-04-11T12:46:02Z</dcterms:modified>
</cp:coreProperties>
</file>